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ccounting Dep't Files\12. FY 2024-25\2. FY2024-25 Budgets\PIE &amp; PMG\Draft sent to Board-04-24-2024\"/>
    </mc:Choice>
  </mc:AlternateContent>
  <xr:revisionPtr revIDLastSave="0" documentId="13_ncr:1_{CB22A073-4527-4A06-8DC2-097CE4F8955D}" xr6:coauthVersionLast="36" xr6:coauthVersionMax="36" xr10:uidLastSave="{00000000-0000-0000-0000-000000000000}"/>
  <bookViews>
    <workbookView showVerticalScroll="0" xWindow="0" yWindow="0" windowWidth="23040" windowHeight="7788" tabRatio="803" xr2:uid="{00000000-000D-0000-FFFF-FFFF00000000}"/>
  </bookViews>
  <sheets>
    <sheet name="FY24-25 Budget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'FY24-25 Budget'!$B$11:$Q$100</definedName>
    <definedName name="A1bAcct">[1]Options!#REF!</definedName>
    <definedName name="A1bDept">[1]Options!#REF!</definedName>
    <definedName name="A1cAcct">[1]Options!#REF!</definedName>
    <definedName name="A1cDept">[1]Options!#REF!</definedName>
    <definedName name="A1dAcct">[1]Options!#REF!</definedName>
    <definedName name="A1dDept">[1]Options!#REF!</definedName>
    <definedName name="A1eAcct">[1]Options!#REF!</definedName>
    <definedName name="A1eDept">[1]Options!#REF!</definedName>
    <definedName name="A1fAcct">[1]Options!#REF!</definedName>
    <definedName name="A1fDept">[1]Options!#REF!</definedName>
    <definedName name="A1gAcct">[1]Options!#REF!</definedName>
    <definedName name="A1gDept">[1]Options!#REF!</definedName>
    <definedName name="A1hAcct">[1]Options!#REF!</definedName>
    <definedName name="A1hDept">[1]Options!#REF!</definedName>
    <definedName name="A1iAcct">[1]Options!#REF!</definedName>
    <definedName name="A1iDept">[1]Options!#REF!</definedName>
    <definedName name="A1jAcct">[1]Options!#REF!</definedName>
    <definedName name="A1jDept">[1]Options!#REF!</definedName>
    <definedName name="AvgFilter">[2]Options!#REF!</definedName>
    <definedName name="B1a1Acct">[1]Options!#REF!</definedName>
    <definedName name="B1a1Acct1">[1]Options!#REF!</definedName>
    <definedName name="B1a1Acct2">[1]Options!#REF!</definedName>
    <definedName name="B1a1Dept">[1]Options!#REF!</definedName>
    <definedName name="B1a1Dept1">[1]Options!#REF!</definedName>
    <definedName name="B1a1Dept2">[1]Options!#REF!</definedName>
    <definedName name="B1a2Acct">[1]Options!#REF!</definedName>
    <definedName name="B1a2Dept">[1]Options!#REF!</definedName>
    <definedName name="B1bAcct">[1]Options!#REF!</definedName>
    <definedName name="B1bAcct1">[1]Options!#REF!</definedName>
    <definedName name="B1bAcct2">[1]Options!#REF!</definedName>
    <definedName name="B1bDept">[1]Options!#REF!</definedName>
    <definedName name="B1bDept1">[1]Options!#REF!</definedName>
    <definedName name="B1bDept2">[1]Options!#REF!</definedName>
    <definedName name="B1c1Acct">[1]Options!#REF!</definedName>
    <definedName name="B1c1Acct1">[1]Options!#REF!</definedName>
    <definedName name="B1c1Dept">[1]Options!#REF!</definedName>
    <definedName name="B1c1Dept1">[1]Options!#REF!</definedName>
    <definedName name="B1c2Acct">[1]Options!#REF!</definedName>
    <definedName name="B1c2Dept">[1]Options!#REF!</definedName>
    <definedName name="B1c3Acct">[1]Options!#REF!</definedName>
    <definedName name="B1c3Acct1">[1]Options!#REF!</definedName>
    <definedName name="B1c3Acct2">[1]Options!#REF!</definedName>
    <definedName name="B1c3Acct3">[1]Options!#REF!</definedName>
    <definedName name="B1c3Acct4">[1]Options!#REF!</definedName>
    <definedName name="B1c3Acct5">[1]Options!#REF!</definedName>
    <definedName name="B1c3Dept">[1]Options!#REF!</definedName>
    <definedName name="B1c3Dept1">[1]Options!#REF!</definedName>
    <definedName name="B1c3Dept2">[1]Options!#REF!</definedName>
    <definedName name="B1c3Dept3">[1]Options!#REF!</definedName>
    <definedName name="B1c3Dept4">[1]Options!#REF!</definedName>
    <definedName name="B1c3Dept5">[1]Options!#REF!</definedName>
    <definedName name="B2a2Acct">[1]Options!#REF!</definedName>
    <definedName name="B2a2Dept">[1]Options!#REF!</definedName>
    <definedName name="B2bAcct">[1]Options!#REF!</definedName>
    <definedName name="B2bDept">[1]Options!#REF!</definedName>
    <definedName name="B2cAcct">[1]Options!#REF!</definedName>
    <definedName name="B2cAcct1">[1]Options!#REF!</definedName>
    <definedName name="B2cAcct2">[1]Options!#REF!</definedName>
    <definedName name="B2cAcct3">[1]Options!#REF!</definedName>
    <definedName name="B2cDept">[1]Options!#REF!</definedName>
    <definedName name="B2cDept1">[1]Options!#REF!</definedName>
    <definedName name="B2cDept2">[1]Options!#REF!</definedName>
    <definedName name="B2cDept3">[1]Options!#REF!</definedName>
    <definedName name="B2dAcct">[1]Options!#REF!</definedName>
    <definedName name="B2dDept">[1]Options!#REF!</definedName>
    <definedName name="B3a1Acct">[1]Options!#REF!</definedName>
    <definedName name="B3a1Dept">[1]Options!#REF!</definedName>
    <definedName name="B3a2Acct">[1]Options!#REF!</definedName>
    <definedName name="B3a2Acct1">[1]Options!#REF!</definedName>
    <definedName name="B3a2Acct2">[1]Options!#REF!</definedName>
    <definedName name="B3a2Dept">[1]Options!#REF!</definedName>
    <definedName name="B3a2Dept1">[1]Options!#REF!</definedName>
    <definedName name="B3a2Dept2">[1]Options!#REF!</definedName>
    <definedName name="B3bAcct">[1]Options!#REF!</definedName>
    <definedName name="B3bDept">[1]Options!#REF!</definedName>
    <definedName name="B3c1Acct">[1]Options!#REF!</definedName>
    <definedName name="B3c1Acct1">[1]Options!#REF!</definedName>
    <definedName name="B3c1Dept">[1]Options!#REF!</definedName>
    <definedName name="B3c1Dept1">[1]Options!#REF!</definedName>
    <definedName name="B3c2Acct">[1]Options!#REF!</definedName>
    <definedName name="B3c2Acct1">[1]Options!#REF!</definedName>
    <definedName name="B3c2Dept">[1]Options!#REF!</definedName>
    <definedName name="B3c2Dept1">[1]Options!#REF!</definedName>
    <definedName name="B3c3Acct">[1]Options!#REF!</definedName>
    <definedName name="B3c3Acct1">[1]Options!#REF!</definedName>
    <definedName name="B3c3Acct2">[1]Options!#REF!</definedName>
    <definedName name="B3c3Acct3">[1]Options!#REF!</definedName>
    <definedName name="B3c3Acct4">[1]Options!#REF!</definedName>
    <definedName name="B3c3Acct5">[1]Options!#REF!</definedName>
    <definedName name="B3c3Acct6">[1]Options!#REF!</definedName>
    <definedName name="B3c3Dept">[1]Options!#REF!</definedName>
    <definedName name="B3c3Dept1">[1]Options!#REF!</definedName>
    <definedName name="B3c3Dept2">[1]Options!#REF!</definedName>
    <definedName name="B3c3Dept3">[1]Options!#REF!</definedName>
    <definedName name="B3c3Dept4">[1]Options!#REF!</definedName>
    <definedName name="B3c3Dept5">[1]Options!#REF!</definedName>
    <definedName name="B3c3Dept6">[1]Options!#REF!</definedName>
    <definedName name="budget_name">[3]Options!$C$9</definedName>
    <definedName name="BudgetFilter">#REF!</definedName>
    <definedName name="BudgetName">#REF!</definedName>
    <definedName name="date_cm_end">[3]Options!$C$12</definedName>
    <definedName name="date_cy_start">[3]Options!$C$18</definedName>
    <definedName name="date_py_end">[3]Options!$C$21</definedName>
    <definedName name="date_py_start">[3]Options!$C$20</definedName>
    <definedName name="date_range_cm">[3]Options!$C$23</definedName>
    <definedName name="date_range_ytd">[3]Options!$C$28</definedName>
    <definedName name="DateFilter">#REF!</definedName>
    <definedName name="DateFilterAct">[1]Options!$C$6</definedName>
    <definedName name="DateFilterBud">[1]Options!$C$10</definedName>
    <definedName name="DateToYearEnd">[4]Options!$C$9</definedName>
    <definedName name="DateYTD">[4]Options!$C$6</definedName>
    <definedName name="DeprecAcct">#REF!</definedName>
    <definedName name="dfasdfas">[5]Options!#REF!</definedName>
    <definedName name="Events_Acct_Filter">#REF!</definedName>
    <definedName name="FAPurchased">#REF!</definedName>
    <definedName name="FC">[6]Options!$C$30</definedName>
    <definedName name="fdsfsa">[5]Options!#REF!</definedName>
    <definedName name="FundFilter">[7]Options!$C$13</definedName>
    <definedName name="GL_Acct_Filter">#REF!</definedName>
    <definedName name="inc_fc_ytd_9dot">#REF!</definedName>
    <definedName name="inc_fc_ytd_bp">#REF!</definedName>
    <definedName name="inc_fc_ytd_bpii">#REF!</definedName>
    <definedName name="inc_fc_ytd_cap">#REF!</definedName>
    <definedName name="inc_fc_ytd_edi">#REF!</definedName>
    <definedName name="inc_fc_ytd_ems">#REF!</definedName>
    <definedName name="inc_fc_ytd_emsii">#REF!</definedName>
    <definedName name="inc_fc_ytd_emsiii">#REF!</definedName>
    <definedName name="inc_fc_ytd_fre">#REF!</definedName>
    <definedName name="inc_fc_ytd_her">#REF!</definedName>
    <definedName name="inc_fc_ytd_lup">#REF!</definedName>
    <definedName name="inc_fc_ytd_pse">#REF!</definedName>
    <definedName name="inc_fc_ytd_wsh">#REF!</definedName>
    <definedName name="LastYear">[7]Options!#REF!</definedName>
    <definedName name="_xlnm.Print_Titles" localSheetId="0">'FY24-25 Budget'!$10:$11</definedName>
    <definedName name="Rev_Acct_Filter">#REF!</definedName>
    <definedName name="Suppl_Acct_Filter">#REF!</definedName>
    <definedName name="TransType">[7]Options!#REF!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8" i="5" l="1"/>
  <c r="O97" i="5"/>
  <c r="O52" i="5" l="1"/>
  <c r="N30" i="5" l="1"/>
  <c r="O24" i="5" l="1"/>
  <c r="O20" i="5" l="1"/>
  <c r="O12" i="5" l="1"/>
  <c r="O14" i="5"/>
  <c r="O16" i="5"/>
  <c r="O17" i="5"/>
  <c r="O21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6" i="5"/>
  <c r="O47" i="5"/>
  <c r="O48" i="5"/>
  <c r="O49" i="5"/>
  <c r="O50" i="5"/>
  <c r="O51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8" i="5"/>
  <c r="O89" i="5"/>
  <c r="O90" i="5"/>
  <c r="O91" i="5"/>
  <c r="O23" i="5" l="1"/>
  <c r="O22" i="5"/>
  <c r="O13" i="5"/>
  <c r="O15" i="5" l="1"/>
  <c r="O18" i="5"/>
  <c r="Q73" i="5" s="1"/>
  <c r="O26" i="5"/>
  <c r="O25" i="5"/>
  <c r="O27" i="5"/>
  <c r="O87" i="5" l="1"/>
  <c r="Q87" i="5" s="1"/>
  <c r="Q75" i="5"/>
  <c r="Q50" i="5"/>
  <c r="Q30" i="5"/>
  <c r="Q61" i="5"/>
  <c r="Q33" i="5"/>
  <c r="Q14" i="5"/>
  <c r="Q12" i="5"/>
  <c r="Q49" i="5"/>
  <c r="Q90" i="5"/>
  <c r="Q84" i="5"/>
  <c r="Q69" i="5"/>
  <c r="Q86" i="5"/>
  <c r="Q82" i="5"/>
  <c r="Q21" i="5"/>
  <c r="Q41" i="5"/>
  <c r="Q80" i="5"/>
  <c r="Q62" i="5"/>
  <c r="Q71" i="5"/>
  <c r="Q57" i="5"/>
  <c r="Q35" i="5"/>
  <c r="Q39" i="5"/>
  <c r="Q36" i="5"/>
  <c r="Q31" i="5"/>
  <c r="Q56" i="5"/>
  <c r="Q60" i="5"/>
  <c r="Q98" i="5"/>
  <c r="Q53" i="5"/>
  <c r="Q51" i="5"/>
  <c r="Q83" i="5"/>
  <c r="Q81" i="5"/>
  <c r="Q13" i="5"/>
  <c r="Q54" i="5"/>
  <c r="Q23" i="5"/>
  <c r="Q32" i="5"/>
  <c r="Q89" i="5"/>
  <c r="Q38" i="5"/>
  <c r="Q46" i="5"/>
  <c r="Q88" i="5"/>
  <c r="Q65" i="5"/>
  <c r="Q17" i="5"/>
  <c r="Q37" i="5"/>
  <c r="Q47" i="5"/>
  <c r="Q55" i="5"/>
  <c r="Q59" i="5"/>
  <c r="Q68" i="5"/>
  <c r="Q28" i="5"/>
  <c r="Q97" i="5"/>
  <c r="Q78" i="5"/>
  <c r="Q43" i="5"/>
  <c r="Q29" i="5"/>
  <c r="Q20" i="5"/>
  <c r="Q72" i="5"/>
  <c r="Q44" i="5"/>
  <c r="Q34" i="5"/>
  <c r="Q42" i="5"/>
  <c r="Q22" i="5"/>
  <c r="Q52" i="5"/>
  <c r="Q67" i="5"/>
  <c r="Q66" i="5"/>
  <c r="Q76" i="5"/>
  <c r="Q77" i="5"/>
  <c r="Q24" i="5"/>
  <c r="Q70" i="5"/>
  <c r="Q85" i="5"/>
  <c r="Q25" i="5"/>
  <c r="Q26" i="5"/>
  <c r="Q27" i="5"/>
  <c r="Q15" i="5"/>
  <c r="Q48" i="5"/>
  <c r="Q40" i="5"/>
  <c r="Q74" i="5"/>
  <c r="Q16" i="5"/>
  <c r="Q79" i="5"/>
  <c r="Q91" i="5"/>
  <c r="Q63" i="5"/>
  <c r="Q58" i="5"/>
  <c r="Q64" i="5"/>
  <c r="O45" i="5" l="1"/>
  <c r="Q18" i="5"/>
  <c r="O93" i="5" l="1"/>
  <c r="Q45" i="5"/>
  <c r="Q93" i="5" l="1"/>
  <c r="O95" i="5"/>
  <c r="Q95" i="5" l="1"/>
  <c r="O99" i="5"/>
  <c r="Q99" i="5" s="1"/>
</calcChain>
</file>

<file path=xl/sharedStrings.xml><?xml version="1.0" encoding="utf-8"?>
<sst xmlns="http://schemas.openxmlformats.org/spreadsheetml/2006/main" count="189" uniqueCount="130">
  <si>
    <t>Total</t>
  </si>
  <si>
    <t>51000:Certificated Incentives</t>
  </si>
  <si>
    <t>SC065 Program/Student Non-Travel Meals</t>
  </si>
  <si>
    <t>SC071 Student Supplies</t>
  </si>
  <si>
    <t>SC177 Custom Print Job - Business Cards</t>
  </si>
  <si>
    <t>SC018 Software</t>
  </si>
  <si>
    <t>60400:Curriculum</t>
  </si>
  <si>
    <t>SC044 Program Supplies</t>
  </si>
  <si>
    <t>SC276 Student Activities - PIE Inc</t>
  </si>
  <si>
    <t>SC277 Student Activities - RMP</t>
  </si>
  <si>
    <t>SC278 Student Activities - BBF</t>
  </si>
  <si>
    <t>SC279 Student Activities - Events</t>
  </si>
  <si>
    <t>SC280 Student Activities - Graduation</t>
  </si>
  <si>
    <t>SC282 Student Activities - Field Trips</t>
  </si>
  <si>
    <t>SC439 Student/Parent Engagement</t>
  </si>
  <si>
    <t>SC063 Program/Student Transportation</t>
  </si>
  <si>
    <t>SC064 Program/Student Travel Meals</t>
  </si>
  <si>
    <t>SC305 Service Fees - Skyrocket</t>
  </si>
  <si>
    <t>SC046 Accounting Consulting</t>
  </si>
  <si>
    <t>SC050 General Consulting</t>
  </si>
  <si>
    <t>SC051 General EDI Services - Other</t>
  </si>
  <si>
    <t>SC053 General Alltech Services - Other</t>
  </si>
  <si>
    <t>SC054 Legal</t>
  </si>
  <si>
    <t>SC055 Special Education SPED Services</t>
  </si>
  <si>
    <t>SC086 Postage &amp; Delivery</t>
  </si>
  <si>
    <t>SC087 Office Supplies</t>
  </si>
  <si>
    <t>SC088 Other G&amp;A Expenses</t>
  </si>
  <si>
    <t>SC110 Security</t>
  </si>
  <si>
    <t>SC125 Cellular Phone</t>
  </si>
  <si>
    <t>SC127 Conferences</t>
  </si>
  <si>
    <t>SC128 Staff Meetings</t>
  </si>
  <si>
    <t>SC129 Staff Development</t>
  </si>
  <si>
    <t>SC131 Company Events</t>
  </si>
  <si>
    <t>SC132 Office Equipment Leases / Rentals</t>
  </si>
  <si>
    <t>SC309 Board of Directors</t>
  </si>
  <si>
    <t>SC093 HR Benefits Process Charges</t>
  </si>
  <si>
    <t>SC451 Specialized Marketing Services</t>
  </si>
  <si>
    <t>SC098 Subscriptions</t>
  </si>
  <si>
    <t>SC099 Membership Fees</t>
  </si>
  <si>
    <t>SC100 Business Tax &amp; License</t>
  </si>
  <si>
    <t>SC114 Property Taxes</t>
  </si>
  <si>
    <t>SC001 Rent - Other</t>
  </si>
  <si>
    <t>SC208 Rent - CAM</t>
  </si>
  <si>
    <t>SC105 Telephone</t>
  </si>
  <si>
    <t>SC106 Internet</t>
  </si>
  <si>
    <t>SC202 Water/Gas/Electric/Trash</t>
  </si>
  <si>
    <t>SC108 Repairs &amp; Maintenance</t>
  </si>
  <si>
    <t>SC109 Custodial</t>
  </si>
  <si>
    <t>SC160 Tech Materials - Laptop</t>
  </si>
  <si>
    <t>SC192 Miscellaneous/Other Technical Equipment</t>
  </si>
  <si>
    <t>SC194 Tech Materials - Chromebook</t>
  </si>
  <si>
    <t>SC113 Property/Casualty Insurance</t>
  </si>
  <si>
    <t>SC115 Advertising</t>
  </si>
  <si>
    <t>SC116 Business Promotion</t>
  </si>
  <si>
    <t>SC117 Marketing Materials</t>
  </si>
  <si>
    <t>SC172 Miscellaneous Materials</t>
  </si>
  <si>
    <t>SC120 Travel - Airfare &amp; Hotel</t>
  </si>
  <si>
    <t>SC121 Mileage</t>
  </si>
  <si>
    <t>SC122 Car Rentals</t>
  </si>
  <si>
    <t>SC123 Meals</t>
  </si>
  <si>
    <t>SC072 Management Fees</t>
  </si>
  <si>
    <t>SC056 Special Education Gen Ed Services</t>
  </si>
  <si>
    <t>SC107 T-1 Internet</t>
  </si>
  <si>
    <t>SC447 PCI Dual Enrollment/Credit</t>
  </si>
  <si>
    <t>Excess Revenue After Depr &amp; Int</t>
  </si>
  <si>
    <t>70200:Depreciation</t>
  </si>
  <si>
    <t>Excess Revenue (Deficit)</t>
  </si>
  <si>
    <t>Total Expense</t>
  </si>
  <si>
    <t>Per Sandra Assumptions</t>
  </si>
  <si>
    <t>Per Sandra Assumptions / $1,500 in July for Achieve 3000</t>
  </si>
  <si>
    <t>59900:Other Employee Related Costs</t>
  </si>
  <si>
    <t>57000:Certificated/Non Certificated Vacation Expense</t>
  </si>
  <si>
    <t>2% of Salary</t>
  </si>
  <si>
    <t>56000:Certificated/Non Certificated 401k Contributions</t>
  </si>
  <si>
    <t>0.4% of Salary</t>
  </si>
  <si>
    <t>55000:Other Certificated/Non Certificated Benefits</t>
  </si>
  <si>
    <t>0.0056 of Salaries &amp; Wages = (FY2223 Worker's Comp / FY2223 Salaries &amp; Wages + Incentives)</t>
  </si>
  <si>
    <t>54000:Certificated/Non Certificated Workers Comp</t>
  </si>
  <si>
    <t>53000:Certificated/Non Certificated Group Insurance</t>
  </si>
  <si>
    <t>8% of Salary</t>
  </si>
  <si>
    <t>52000:Certificated/Non Certificated Payroll Taxes</t>
  </si>
  <si>
    <t>50500/50600 Additional Duties</t>
  </si>
  <si>
    <t>50000:Certificated/Non Certificated Salaries &amp; Wages</t>
  </si>
  <si>
    <t>Total Revenue</t>
  </si>
  <si>
    <t>41200:Donations</t>
  </si>
  <si>
    <t>43100:Federal Revenue</t>
  </si>
  <si>
    <t>43150:Special Distribution Revenue</t>
  </si>
  <si>
    <t>43000:State Revenue</t>
  </si>
  <si>
    <t>41100:Program Revenue</t>
  </si>
  <si>
    <t>% of Rev</t>
  </si>
  <si>
    <t>Budget Total</t>
  </si>
  <si>
    <t>Budget</t>
  </si>
  <si>
    <t>Ledger Account</t>
  </si>
  <si>
    <t>Projected Student Count</t>
  </si>
  <si>
    <t>#of weeks in the month</t>
  </si>
  <si>
    <t>Plan Structure</t>
  </si>
  <si>
    <t>2024-2025</t>
  </si>
  <si>
    <t>Period</t>
  </si>
  <si>
    <t>Pathways in Education - West Ada</t>
  </si>
  <si>
    <t>71510: Interest Expense</t>
  </si>
  <si>
    <t>Calculated Per Nampa's FY2324 Special Distribiution handbook</t>
  </si>
  <si>
    <t>Per Nampa FY2324 (Jul-Feb Avg) by employee *  # of employees</t>
  </si>
  <si>
    <t>Per WA petition budget(Includes $7,720 for RenStar in Jul; $3,900 in Aug for Edmentum</t>
  </si>
  <si>
    <t>Per WA petition budget</t>
  </si>
  <si>
    <t>10% of Revenue 1st year per contract</t>
  </si>
  <si>
    <t>Per Sandra Assumptions / $1,250 in Oct for Trusted Translations</t>
  </si>
  <si>
    <t>Per Sandra Assumptions / July - Epicenter, Jan Training</t>
  </si>
  <si>
    <t>Per Loan Schedule</t>
  </si>
  <si>
    <t>Estimated</t>
  </si>
  <si>
    <t>Estimated based on Nampa FY2324 Actual (Jul - Jan) Avg.</t>
  </si>
  <si>
    <t>No executive lease agreement now. Not sure if West Ada needs to pay property tax</t>
  </si>
  <si>
    <t>pro-rated by avg student count with Nampa-68% of Nampa budget</t>
  </si>
  <si>
    <t>Per Sandra Assumption</t>
  </si>
  <si>
    <t>Projected ADA ( Midterm) -Support Unit 14.5</t>
  </si>
  <si>
    <t>Projected ADA ( Best 28) -Support Unit 16.5</t>
  </si>
  <si>
    <t>43000:State Revenue-Restricted Fund</t>
  </si>
  <si>
    <t>Per Nampa budget</t>
  </si>
  <si>
    <t>pro-rated by employee count with Nampa-72% of Nampa budget</t>
  </si>
  <si>
    <t>Per Nampa FY2223 Actual</t>
  </si>
  <si>
    <t>Per Nampa FY23-24 (July - Dec) Actual *72%</t>
  </si>
  <si>
    <t>Estimated based on Nampa FY2324 Actual (Jul - Jan) *2</t>
  </si>
  <si>
    <t>Per Nampa FY24-25 engagement letter</t>
  </si>
  <si>
    <t>pro-rated by employee count with Nampa -72% of Nampa budget</t>
  </si>
  <si>
    <t>Company</t>
  </si>
  <si>
    <t>Executive lease agreement is not available. Not sure if WA needs to pay CAM</t>
  </si>
  <si>
    <t xml:space="preserve">Executive lease agreement is not available. The budgeted rent is based on Greg's email </t>
  </si>
  <si>
    <t>PMG Donation of $115,855 to cover P IE Inc Expenses</t>
  </si>
  <si>
    <t>Per Sandra's Assumptions (Update for Draft 2)</t>
  </si>
  <si>
    <t>Per Sandra's Assumptions (Reflect 6% of Revenue)</t>
  </si>
  <si>
    <t>PIE West Ada - Active Manpower / Increased annual salaries by $90k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</si>
</sst>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6" formatCode="#,##0;[Red]\(#,##0\)"/>
    <numFmt numFmtId="169" formatCode="_(* #,##0_);_(* \(#,##0\);_(* &quot;-&quot;??_);_(@_)"/>
    <numFmt numFmtId="170" formatCode="[$-409]mmm\-yy;@"/>
    <numFmt numFmtId="171" formatCode="#,##0.0;\(#,##0.0\)"/>
    <numFmt numFmtId="172" formatCode="#,##0.000;\(#,##0.000\)"/>
    <numFmt numFmtId="173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13" fillId="0" borderId="0"/>
    <xf numFmtId="44" fontId="13" fillId="0" borderId="0" applyFont="0" applyFill="0" applyBorder="0" applyAlignment="0" applyProtection="0"/>
    <xf numFmtId="0" fontId="1" fillId="0" borderId="0"/>
    <xf numFmtId="0" fontId="6" fillId="0" borderId="0"/>
  </cellStyleXfs>
  <cellXfs count="113">
    <xf numFmtId="0" fontId="0" fillId="0" borderId="0" xfId="0"/>
    <xf numFmtId="0" fontId="5" fillId="0" borderId="0" xfId="2" applyAlignment="1">
      <alignment vertical="center"/>
    </xf>
    <xf numFmtId="9" fontId="0" fillId="0" borderId="0" xfId="5" applyFont="1" applyAlignment="1">
      <alignment vertical="center"/>
    </xf>
    <xf numFmtId="43" fontId="0" fillId="0" borderId="0" xfId="6" applyFont="1" applyFill="1" applyBorder="1" applyAlignment="1">
      <alignment vertical="center"/>
    </xf>
    <xf numFmtId="43" fontId="0" fillId="0" borderId="0" xfId="6" applyFont="1" applyAlignment="1">
      <alignment vertical="center"/>
    </xf>
    <xf numFmtId="9" fontId="0" fillId="0" borderId="0" xfId="5" applyFont="1" applyFill="1" applyAlignment="1">
      <alignment vertical="center"/>
    </xf>
    <xf numFmtId="3" fontId="5" fillId="0" borderId="0" xfId="2" applyNumberFormat="1" applyAlignment="1">
      <alignment vertical="center"/>
    </xf>
    <xf numFmtId="40" fontId="0" fillId="0" borderId="0" xfId="6" applyNumberFormat="1" applyFont="1" applyFill="1" applyBorder="1" applyAlignment="1">
      <alignment vertical="center"/>
    </xf>
    <xf numFmtId="40" fontId="0" fillId="0" borderId="0" xfId="6" applyNumberFormat="1" applyFont="1" applyFill="1" applyAlignment="1">
      <alignment vertical="center"/>
    </xf>
    <xf numFmtId="9" fontId="8" fillId="0" borderId="3" xfId="5" applyFont="1" applyFill="1" applyBorder="1" applyAlignment="1">
      <alignment vertical="center"/>
    </xf>
    <xf numFmtId="38" fontId="8" fillId="0" borderId="0" xfId="6" applyNumberFormat="1" applyFont="1" applyFill="1" applyBorder="1" applyAlignment="1">
      <alignment vertical="center"/>
    </xf>
    <xf numFmtId="38" fontId="8" fillId="0" borderId="0" xfId="6" applyNumberFormat="1" applyFont="1" applyFill="1" applyAlignment="1">
      <alignment vertical="center"/>
    </xf>
    <xf numFmtId="164" fontId="8" fillId="0" borderId="3" xfId="7" applyNumberFormat="1" applyFont="1" applyBorder="1" applyAlignment="1">
      <alignment vertical="center" wrapText="1"/>
    </xf>
    <xf numFmtId="9" fontId="5" fillId="0" borderId="0" xfId="5" applyFont="1" applyFill="1" applyAlignment="1">
      <alignment vertical="center"/>
    </xf>
    <xf numFmtId="38" fontId="5" fillId="0" borderId="0" xfId="6" applyNumberFormat="1" applyFont="1" applyFill="1" applyBorder="1" applyAlignment="1">
      <alignment horizontal="right" vertical="center"/>
    </xf>
    <xf numFmtId="38" fontId="5" fillId="0" borderId="0" xfId="6" applyNumberFormat="1" applyFont="1" applyFill="1" applyBorder="1" applyAlignment="1">
      <alignment vertical="center"/>
    </xf>
    <xf numFmtId="38" fontId="5" fillId="0" borderId="0" xfId="6" applyNumberFormat="1" applyFont="1" applyFill="1" applyAlignment="1">
      <alignment vertical="center"/>
    </xf>
    <xf numFmtId="164" fontId="8" fillId="0" borderId="0" xfId="7" applyNumberFormat="1" applyFont="1" applyAlignment="1">
      <alignment vertical="center" wrapText="1"/>
    </xf>
    <xf numFmtId="38" fontId="8" fillId="0" borderId="0" xfId="6" applyNumberFormat="1" applyFont="1" applyFill="1" applyBorder="1" applyAlignment="1">
      <alignment horizontal="right" vertical="center"/>
    </xf>
    <xf numFmtId="164" fontId="8" fillId="0" borderId="2" xfId="2" applyNumberFormat="1" applyFont="1" applyBorder="1" applyAlignment="1">
      <alignment vertical="center" wrapText="1"/>
    </xf>
    <xf numFmtId="9" fontId="5" fillId="0" borderId="4" xfId="5" applyFont="1" applyFill="1" applyBorder="1" applyAlignment="1">
      <alignment vertical="center"/>
    </xf>
    <xf numFmtId="169" fontId="5" fillId="0" borderId="0" xfId="6" applyNumberFormat="1" applyFont="1" applyFill="1" applyAlignment="1">
      <alignment vertical="center" wrapText="1"/>
    </xf>
    <xf numFmtId="169" fontId="0" fillId="0" borderId="0" xfId="6" applyNumberFormat="1" applyFont="1" applyFill="1" applyAlignment="1">
      <alignment vertical="center"/>
    </xf>
    <xf numFmtId="9" fontId="8" fillId="0" borderId="0" xfId="5" applyFont="1" applyFill="1" applyBorder="1" applyAlignment="1">
      <alignment horizontal="right" vertical="center"/>
    </xf>
    <xf numFmtId="38" fontId="8" fillId="0" borderId="0" xfId="2" applyNumberFormat="1" applyFont="1" applyAlignment="1">
      <alignment vertical="center"/>
    </xf>
    <xf numFmtId="164" fontId="8" fillId="0" borderId="0" xfId="2" applyNumberFormat="1" applyFont="1" applyAlignment="1">
      <alignment vertical="center" wrapText="1"/>
    </xf>
    <xf numFmtId="9" fontId="8" fillId="0" borderId="3" xfId="5" applyFont="1" applyFill="1" applyBorder="1" applyAlignment="1">
      <alignment horizontal="right" vertical="center"/>
    </xf>
    <xf numFmtId="38" fontId="5" fillId="0" borderId="0" xfId="6" applyNumberFormat="1" applyFont="1" applyFill="1" applyAlignment="1">
      <alignment horizontal="right" vertical="center"/>
    </xf>
    <xf numFmtId="38" fontId="3" fillId="0" borderId="0" xfId="3" applyNumberFormat="1" applyFont="1" applyFill="1" applyBorder="1" applyAlignment="1">
      <alignment vertical="center"/>
    </xf>
    <xf numFmtId="9" fontId="8" fillId="2" borderId="3" xfId="5" applyFont="1" applyFill="1" applyBorder="1" applyAlignment="1">
      <alignment horizontal="center" vertical="center" wrapText="1"/>
    </xf>
    <xf numFmtId="43" fontId="8" fillId="0" borderId="0" xfId="6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 wrapText="1"/>
    </xf>
    <xf numFmtId="170" fontId="8" fillId="0" borderId="0" xfId="9" applyNumberFormat="1" applyFont="1" applyAlignment="1">
      <alignment horizontal="center" vertical="center" wrapText="1"/>
    </xf>
    <xf numFmtId="170" fontId="8" fillId="0" borderId="1" xfId="9" applyNumberFormat="1" applyFont="1" applyBorder="1" applyAlignment="1">
      <alignment horizontal="center" vertical="center" wrapText="1"/>
    </xf>
    <xf numFmtId="170" fontId="8" fillId="2" borderId="1" xfId="9" applyNumberFormat="1" applyFont="1" applyFill="1" applyBorder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64" fontId="10" fillId="0" borderId="0" xfId="2" applyNumberFormat="1" applyFont="1" applyAlignment="1">
      <alignment vertical="center"/>
    </xf>
    <xf numFmtId="171" fontId="5" fillId="0" borderId="0" xfId="2" applyNumberFormat="1" applyAlignment="1">
      <alignment horizontal="center"/>
    </xf>
    <xf numFmtId="171" fontId="5" fillId="0" borderId="0" xfId="2" applyNumberFormat="1" applyAlignment="1">
      <alignment horizontal="center" vertical="top"/>
    </xf>
    <xf numFmtId="164" fontId="8" fillId="0" borderId="0" xfId="2" applyNumberFormat="1" applyFont="1" applyAlignment="1">
      <alignment vertical="top"/>
    </xf>
    <xf numFmtId="3" fontId="3" fillId="0" borderId="0" xfId="3" applyNumberFormat="1" applyFont="1" applyFill="1" applyBorder="1" applyAlignment="1">
      <alignment vertical="center"/>
    </xf>
    <xf numFmtId="164" fontId="8" fillId="0" borderId="0" xfId="2" applyNumberFormat="1" applyFont="1" applyAlignment="1">
      <alignment vertical="center"/>
    </xf>
    <xf numFmtId="172" fontId="5" fillId="0" borderId="0" xfId="2" applyNumberFormat="1" applyAlignment="1">
      <alignment vertical="center"/>
    </xf>
    <xf numFmtId="164" fontId="5" fillId="0" borderId="0" xfId="2" applyNumberFormat="1" applyAlignment="1">
      <alignment vertical="center"/>
    </xf>
    <xf numFmtId="173" fontId="5" fillId="0" borderId="0" xfId="2" applyNumberFormat="1" applyAlignment="1">
      <alignment vertical="center"/>
    </xf>
    <xf numFmtId="169" fontId="5" fillId="0" borderId="0" xfId="6" applyNumberFormat="1" applyFont="1" applyFill="1" applyAlignment="1">
      <alignment vertical="center"/>
    </xf>
    <xf numFmtId="169" fontId="9" fillId="0" borderId="0" xfId="2" applyNumberFormat="1" applyFont="1" applyAlignment="1">
      <alignment vertical="center"/>
    </xf>
    <xf numFmtId="169" fontId="8" fillId="0" borderId="3" xfId="6" applyNumberFormat="1" applyFont="1" applyFill="1" applyBorder="1" applyAlignment="1">
      <alignment horizontal="right" vertical="center"/>
    </xf>
    <xf numFmtId="169" fontId="8" fillId="0" borderId="3" xfId="6" applyNumberFormat="1" applyFont="1" applyFill="1" applyBorder="1" applyAlignment="1">
      <alignment vertical="center"/>
    </xf>
    <xf numFmtId="169" fontId="5" fillId="0" borderId="0" xfId="2" applyNumberFormat="1" applyAlignment="1">
      <alignment vertical="center"/>
    </xf>
    <xf numFmtId="43" fontId="5" fillId="0" borderId="0" xfId="6" applyFont="1" applyFill="1" applyBorder="1" applyAlignment="1">
      <alignment vertical="center"/>
    </xf>
    <xf numFmtId="166" fontId="2" fillId="0" borderId="0" xfId="8" applyNumberFormat="1" applyFont="1" applyFill="1" applyAlignment="1">
      <alignment vertical="center" wrapText="1"/>
    </xf>
    <xf numFmtId="0" fontId="5" fillId="0" borderId="0" xfId="2" applyFill="1" applyAlignment="1">
      <alignment vertical="center"/>
    </xf>
    <xf numFmtId="43" fontId="5" fillId="0" borderId="0" xfId="6" applyFont="1" applyFill="1" applyAlignment="1">
      <alignment vertical="center"/>
    </xf>
    <xf numFmtId="3" fontId="0" fillId="0" borderId="0" xfId="6" applyNumberFormat="1" applyFont="1" applyAlignment="1">
      <alignment vertical="center"/>
    </xf>
    <xf numFmtId="3" fontId="8" fillId="2" borderId="5" xfId="9" applyNumberFormat="1" applyFont="1" applyFill="1" applyBorder="1" applyAlignment="1">
      <alignment horizontal="center" vertical="center" wrapText="1"/>
    </xf>
    <xf numFmtId="3" fontId="8" fillId="2" borderId="5" xfId="6" applyNumberFormat="1" applyFont="1" applyFill="1" applyBorder="1" applyAlignment="1">
      <alignment horizontal="center" vertical="center" wrapText="1"/>
    </xf>
    <xf numFmtId="3" fontId="5" fillId="0" borderId="0" xfId="6" applyNumberFormat="1" applyFont="1" applyFill="1" applyAlignment="1">
      <alignment horizontal="right" vertical="center"/>
    </xf>
    <xf numFmtId="3" fontId="8" fillId="0" borderId="3" xfId="6" applyNumberFormat="1" applyFont="1" applyFill="1" applyBorder="1" applyAlignment="1">
      <alignment horizontal="right" vertical="center"/>
    </xf>
    <xf numFmtId="3" fontId="8" fillId="0" borderId="0" xfId="6" applyNumberFormat="1" applyFont="1" applyFill="1" applyBorder="1" applyAlignment="1">
      <alignment horizontal="right" vertical="center"/>
    </xf>
    <xf numFmtId="3" fontId="5" fillId="0" borderId="0" xfId="6" applyNumberFormat="1" applyFont="1" applyFill="1" applyBorder="1" applyAlignment="1">
      <alignment vertical="center"/>
    </xf>
    <xf numFmtId="3" fontId="5" fillId="0" borderId="0" xfId="6" applyNumberFormat="1" applyFont="1" applyFill="1" applyAlignment="1">
      <alignment vertical="center"/>
    </xf>
    <xf numFmtId="3" fontId="8" fillId="0" borderId="3" xfId="6" applyNumberFormat="1" applyFont="1" applyFill="1" applyBorder="1" applyAlignment="1">
      <alignment vertical="center"/>
    </xf>
    <xf numFmtId="3" fontId="0" fillId="0" borderId="0" xfId="6" applyNumberFormat="1" applyFont="1" applyFill="1" applyAlignment="1">
      <alignment vertical="center"/>
    </xf>
    <xf numFmtId="9" fontId="7" fillId="0" borderId="0" xfId="2" applyNumberFormat="1" applyFont="1" applyFill="1" applyAlignment="1">
      <alignment vertical="center" wrapText="1"/>
    </xf>
    <xf numFmtId="0" fontId="7" fillId="0" borderId="0" xfId="2" applyFont="1" applyFill="1" applyAlignment="1">
      <alignment wrapText="1"/>
    </xf>
    <xf numFmtId="0" fontId="5" fillId="0" borderId="0" xfId="2" applyFill="1" applyAlignment="1">
      <alignment vertical="center" wrapText="1"/>
    </xf>
    <xf numFmtId="38" fontId="5" fillId="0" borderId="0" xfId="2" applyNumberFormat="1" applyFill="1" applyAlignment="1">
      <alignment vertical="center" wrapText="1"/>
    </xf>
    <xf numFmtId="9" fontId="7" fillId="0" borderId="0" xfId="2" applyNumberFormat="1" applyFont="1" applyFill="1" applyAlignment="1">
      <alignment wrapText="1"/>
    </xf>
    <xf numFmtId="9" fontId="5" fillId="0" borderId="0" xfId="2" applyNumberFormat="1" applyFill="1" applyAlignment="1">
      <alignment vertical="center" wrapText="1"/>
    </xf>
    <xf numFmtId="10" fontId="7" fillId="0" borderId="0" xfId="4" applyNumberFormat="1" applyFont="1" applyFill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0" xfId="8" applyFont="1" applyFill="1" applyAlignment="1">
      <alignment vertical="center" wrapText="1"/>
    </xf>
    <xf numFmtId="0" fontId="5" fillId="0" borderId="0" xfId="2" applyFont="1" applyFill="1" applyAlignment="1">
      <alignment horizontal="left" vertical="center" wrapText="1"/>
    </xf>
    <xf numFmtId="43" fontId="5" fillId="0" borderId="0" xfId="2" applyNumberFormat="1" applyFont="1" applyAlignment="1">
      <alignment vertical="center"/>
    </xf>
    <xf numFmtId="38" fontId="5" fillId="0" borderId="0" xfId="2" applyNumberFormat="1" applyFont="1" applyAlignment="1">
      <alignment vertical="center"/>
    </xf>
    <xf numFmtId="9" fontId="5" fillId="0" borderId="0" xfId="2" applyNumberFormat="1" applyFont="1" applyFill="1" applyAlignment="1">
      <alignment vertical="center" wrapText="1"/>
    </xf>
    <xf numFmtId="0" fontId="5" fillId="0" borderId="0" xfId="2" applyFont="1" applyFill="1" applyAlignment="1">
      <alignment vertical="center"/>
    </xf>
    <xf numFmtId="9" fontId="3" fillId="0" borderId="0" xfId="5" applyFont="1" applyFill="1" applyAlignment="1">
      <alignment vertical="center"/>
    </xf>
    <xf numFmtId="166" fontId="3" fillId="0" borderId="0" xfId="8" applyNumberFormat="1" applyFont="1" applyFill="1" applyAlignment="1">
      <alignment vertical="center" wrapText="1"/>
    </xf>
    <xf numFmtId="169" fontId="3" fillId="0" borderId="0" xfId="8" applyNumberFormat="1" applyFont="1" applyFill="1" applyAlignment="1">
      <alignment vertical="center"/>
    </xf>
    <xf numFmtId="169" fontId="3" fillId="0" borderId="0" xfId="6" applyNumberFormat="1" applyFont="1" applyFill="1" applyAlignment="1">
      <alignment vertical="center"/>
    </xf>
    <xf numFmtId="169" fontId="5" fillId="0" borderId="0" xfId="8" applyNumberFormat="1" applyFont="1" applyFill="1" applyAlignment="1">
      <alignment vertical="center"/>
    </xf>
    <xf numFmtId="9" fontId="3" fillId="0" borderId="0" xfId="5" applyFont="1" applyFill="1" applyBorder="1" applyAlignment="1">
      <alignment vertical="center"/>
    </xf>
    <xf numFmtId="0" fontId="5" fillId="0" borderId="0" xfId="2" applyFont="1" applyFill="1" applyAlignment="1">
      <alignment horizontal="left" vertical="center"/>
    </xf>
    <xf numFmtId="164" fontId="5" fillId="0" borderId="0" xfId="2" applyNumberFormat="1" applyFont="1" applyFill="1" applyAlignment="1">
      <alignment vertical="center" wrapText="1"/>
    </xf>
    <xf numFmtId="169" fontId="5" fillId="0" borderId="0" xfId="6" applyNumberFormat="1" applyFont="1" applyFill="1" applyBorder="1" applyAlignment="1">
      <alignment vertical="center"/>
    </xf>
    <xf numFmtId="164" fontId="3" fillId="0" borderId="0" xfId="8" applyNumberFormat="1" applyFont="1" applyFill="1" applyAlignment="1">
      <alignment vertical="center"/>
    </xf>
    <xf numFmtId="164" fontId="5" fillId="0" borderId="0" xfId="9" applyNumberFormat="1" applyFont="1" applyFill="1" applyAlignment="1">
      <alignment vertical="center" wrapText="1"/>
    </xf>
    <xf numFmtId="169" fontId="3" fillId="0" borderId="0" xfId="6" applyNumberFormat="1" applyFont="1" applyFill="1" applyBorder="1" applyAlignment="1">
      <alignment vertical="center"/>
    </xf>
    <xf numFmtId="169" fontId="9" fillId="0" borderId="0" xfId="2" applyNumberFormat="1" applyFont="1" applyFill="1" applyAlignment="1">
      <alignment vertical="center"/>
    </xf>
    <xf numFmtId="169" fontId="3" fillId="0" borderId="0" xfId="10" applyNumberFormat="1" applyFont="1" applyFill="1" applyBorder="1" applyAlignment="1">
      <alignment vertical="center"/>
    </xf>
    <xf numFmtId="0" fontId="5" fillId="0" borderId="0" xfId="2" applyFont="1" applyFill="1" applyAlignment="1">
      <alignment vertical="center" wrapText="1"/>
    </xf>
    <xf numFmtId="169" fontId="3" fillId="0" borderId="0" xfId="9" applyNumberFormat="1" applyFont="1" applyFill="1" applyAlignment="1">
      <alignment vertical="center"/>
    </xf>
    <xf numFmtId="164" fontId="5" fillId="0" borderId="0" xfId="7" applyNumberFormat="1" applyFont="1" applyFill="1" applyAlignment="1">
      <alignment vertical="center" wrapText="1"/>
    </xf>
    <xf numFmtId="169" fontId="5" fillId="0" borderId="0" xfId="6" applyNumberFormat="1" applyFont="1" applyFill="1" applyAlignment="1">
      <alignment horizontal="right" vertical="center"/>
    </xf>
    <xf numFmtId="3" fontId="5" fillId="0" borderId="0" xfId="6" applyNumberFormat="1" applyFont="1" applyFill="1" applyBorder="1" applyAlignment="1">
      <alignment horizontal="right" vertical="center"/>
    </xf>
    <xf numFmtId="164" fontId="10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3" fontId="5" fillId="0" borderId="0" xfId="2" applyNumberFormat="1" applyFill="1" applyAlignment="1">
      <alignment vertical="center"/>
    </xf>
    <xf numFmtId="164" fontId="8" fillId="3" borderId="0" xfId="2" applyNumberFormat="1" applyFont="1" applyFill="1" applyAlignment="1">
      <alignment vertical="center"/>
    </xf>
    <xf numFmtId="44" fontId="5" fillId="3" borderId="0" xfId="3" applyFont="1" applyFill="1" applyBorder="1" applyAlignment="1">
      <alignment vertical="center"/>
    </xf>
    <xf numFmtId="173" fontId="5" fillId="3" borderId="0" xfId="2" applyNumberFormat="1" applyFill="1" applyAlignment="1">
      <alignment vertical="center"/>
    </xf>
    <xf numFmtId="164" fontId="10" fillId="0" borderId="0" xfId="2" applyNumberFormat="1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69" fontId="5" fillId="0" borderId="0" xfId="6" applyNumberFormat="1" applyFont="1" applyFill="1" applyBorder="1" applyAlignment="1"/>
    <xf numFmtId="166" fontId="5" fillId="0" borderId="0" xfId="2" applyNumberFormat="1" applyFont="1" applyFill="1" applyAlignment="1">
      <alignment horizontal="right" vertical="center"/>
    </xf>
    <xf numFmtId="164" fontId="8" fillId="0" borderId="3" xfId="2" applyNumberFormat="1" applyFont="1" applyFill="1" applyBorder="1" applyAlignment="1">
      <alignment vertical="center" wrapText="1"/>
    </xf>
    <xf numFmtId="38" fontId="8" fillId="0" borderId="3" xfId="2" applyNumberFormat="1" applyFont="1" applyFill="1" applyBorder="1" applyAlignment="1">
      <alignment horizontal="right" vertical="center"/>
    </xf>
    <xf numFmtId="164" fontId="8" fillId="0" borderId="0" xfId="2" applyNumberFormat="1" applyFont="1" applyFill="1" applyAlignment="1">
      <alignment vertical="center" wrapText="1"/>
    </xf>
    <xf numFmtId="38" fontId="8" fillId="0" borderId="0" xfId="2" applyNumberFormat="1" applyFont="1" applyFill="1" applyAlignment="1">
      <alignment horizontal="right" vertical="center"/>
    </xf>
    <xf numFmtId="169" fontId="3" fillId="0" borderId="0" xfId="6" applyNumberFormat="1" applyFont="1" applyFill="1" applyBorder="1" applyAlignment="1">
      <alignment horizontal="left" vertical="center" wrapText="1"/>
    </xf>
  </cellXfs>
  <cellStyles count="64">
    <cellStyle name="Comma 2" xfId="6" xr:uid="{944DC637-CF07-4C2E-AFD7-1ADEE3962710}"/>
    <cellStyle name="Comma 2 2" xfId="24" xr:uid="{3417EB7A-6435-4809-A86B-0A233C2EB3A1}"/>
    <cellStyle name="Comma 3" xfId="23" xr:uid="{9BFF3A2A-EA11-4307-9EF0-A798575207EF}"/>
    <cellStyle name="Comma 3 2" xfId="17" xr:uid="{3A5E2EEB-A086-4CB5-8E62-1D699F747525}"/>
    <cellStyle name="Comma 3 2 2" xfId="31" xr:uid="{C523B0B8-1491-424A-A272-0F65FCD259B4}"/>
    <cellStyle name="Comma 3 2 2 2" xfId="46" xr:uid="{65B3D1AF-9C27-4AB0-BCC8-555FF54B9EE4}"/>
    <cellStyle name="Comma 3 2 3" xfId="38" xr:uid="{C1CED219-EE58-4F21-BCF1-15AB0D6834CD}"/>
    <cellStyle name="Comma 3 3" xfId="42" xr:uid="{5A7A5F17-4473-43DC-BCB6-0C54B1774877}"/>
    <cellStyle name="Comma 4" xfId="51" xr:uid="{D5C31220-F905-4177-8BE2-FCF0938F65C2}"/>
    <cellStyle name="Currency 2" xfId="3" xr:uid="{00000000-0005-0000-0000-000001000000}"/>
    <cellStyle name="Currency 3" xfId="18" xr:uid="{9997AD76-3E57-4A4A-AAB5-5ED9E2DF625F}"/>
    <cellStyle name="Currency 3 2" xfId="32" xr:uid="{E1F04A88-107F-45CE-A1F9-CEEFF3F01038}"/>
    <cellStyle name="Currency 3 2 2" xfId="47" xr:uid="{F3555FBC-9A3D-4497-B8D1-3CB337E16605}"/>
    <cellStyle name="Currency 3 3" xfId="39" xr:uid="{DCB6149D-AED3-46C8-86F6-B310F7AFBA7F}"/>
    <cellStyle name="Currency 4" xfId="35" xr:uid="{60C94353-E696-46A7-8AAF-3DA12288306D}"/>
    <cellStyle name="Currency 4 2" xfId="61" xr:uid="{00000000-0005-0000-0000-000007000000}"/>
    <cellStyle name="Currency 5" xfId="10" xr:uid="{72384CC9-F984-4F99-A5B4-4F062DD64449}"/>
    <cellStyle name="Currency 6" xfId="53" xr:uid="{4E5BECD9-8487-49C4-B83D-AA483BD3D001}"/>
    <cellStyle name="Currency 7" xfId="56" xr:uid="{BDD537AD-DA37-4D78-8E4B-4C49F2525083}"/>
    <cellStyle name="Normal" xfId="0" builtinId="0"/>
    <cellStyle name="Normal 10" xfId="20" xr:uid="{F19FFCD7-48FE-43C2-BBF5-1FF0A4F8BC5E}"/>
    <cellStyle name="Normal 10 3" xfId="58" xr:uid="{00000000-0005-0000-0000-00000A000000}"/>
    <cellStyle name="Normal 11" xfId="11" xr:uid="{47D71B54-3DDF-4211-9CF5-0E59844D0336}"/>
    <cellStyle name="Normal 11 2" xfId="26" xr:uid="{983B5F88-AF7E-4C91-91E3-26925A6E6E30}"/>
    <cellStyle name="Normal 12" xfId="15" xr:uid="{99E221DA-A2BB-45FC-827D-D4DCF68D15EA}"/>
    <cellStyle name="Normal 13" xfId="55" xr:uid="{D542FFFE-132C-4BA5-B5D3-69D3755433BA}"/>
    <cellStyle name="Normal 13 2" xfId="16" xr:uid="{7BBD91D1-4F54-481C-91B1-2637B6A31347}"/>
    <cellStyle name="Normal 13 2 2" xfId="19" xr:uid="{BE51F8CF-D9B9-4DFA-8736-A6345DE4EBD2}"/>
    <cellStyle name="Normal 13 2 2 2" xfId="30" xr:uid="{3F19D796-FD5B-45A2-8C7B-AEFD7C5FB023}"/>
    <cellStyle name="Normal 13 2 2 2 2" xfId="45" xr:uid="{8982843B-8D64-44FA-8947-C18AE0F2C164}"/>
    <cellStyle name="Normal 13 2 2 3" xfId="40" xr:uid="{3D4135CD-F894-4917-9F59-75CD4F613712}"/>
    <cellStyle name="Normal 13 2 3" xfId="37" xr:uid="{8741014C-01E0-4549-B983-210ADB940480}"/>
    <cellStyle name="Normal 193" xfId="21" xr:uid="{3A9D1F8F-5ED1-42C5-8C9F-5A3CF6182E59}"/>
    <cellStyle name="Normal 2" xfId="1" xr:uid="{00000000-0005-0000-0000-000003000000}"/>
    <cellStyle name="Normal 2 2" xfId="8" xr:uid="{BA849669-C5F1-4C2C-8D12-85E0554B172E}"/>
    <cellStyle name="Normal 2 3" xfId="9" xr:uid="{B8BA4D14-31A8-4BF0-92A8-D83AB6B0055A}"/>
    <cellStyle name="Normal 2 3 2" xfId="14" xr:uid="{C2A0C1A7-F56C-403C-80F7-DFA43886EF87}"/>
    <cellStyle name="Normal 3" xfId="2" xr:uid="{00000000-0005-0000-0000-000004000000}"/>
    <cellStyle name="Normal 3 2" xfId="28" xr:uid="{E1EA0FF4-B294-4CFF-B52B-947C812A9E68}"/>
    <cellStyle name="Normal 35 2" xfId="25" xr:uid="{B4BDD41C-7990-408A-9CF2-776909AE28CB}"/>
    <cellStyle name="Normal 4" xfId="7" xr:uid="{463FB908-28E3-4339-822A-02530FC547DE}"/>
    <cellStyle name="Normal 41 2" xfId="27" xr:uid="{3985BD94-A1C4-45C9-885B-CFE9F6527A58}"/>
    <cellStyle name="Normal 5" xfId="22" xr:uid="{2439B8AE-E629-4DE0-96AE-FC89DED5468E}"/>
    <cellStyle name="Normal 5 2" xfId="41" xr:uid="{D2A5D702-8400-43D1-8D95-8F8CC391AEFA}"/>
    <cellStyle name="Normal 5 3" xfId="57" xr:uid="{00000000-0005-0000-0000-000012000000}"/>
    <cellStyle name="Normal 6" xfId="34" xr:uid="{FE950200-BBC8-473D-9DC5-5075E390CA87}"/>
    <cellStyle name="Normal 6 2" xfId="49" xr:uid="{6ABE55B7-4DAA-4220-B716-2FAD45B04381}"/>
    <cellStyle name="Normal 6 3" xfId="59" xr:uid="{00000000-0005-0000-0000-000013000000}"/>
    <cellStyle name="Normal 7" xfId="50" xr:uid="{037A350F-C8B4-44B0-BE33-A5982E4FB418}"/>
    <cellStyle name="Normal 7 2" xfId="60" xr:uid="{00000000-0005-0000-0000-000014000000}"/>
    <cellStyle name="Normal 8" xfId="52" xr:uid="{8D4156CF-01F2-4927-9620-6C5D4F0FD880}"/>
    <cellStyle name="Normal 8 2" xfId="62" xr:uid="{00000000-0005-0000-0000-000015000000}"/>
    <cellStyle name="Normal 9" xfId="54" xr:uid="{971F72AC-8AFC-43C2-81E4-B26C859B78F6}"/>
    <cellStyle name="Normal 9 2" xfId="13" xr:uid="{FB697A46-A8CD-472E-81BC-4239455A459B}"/>
    <cellStyle name="Normal 9 3" xfId="63" xr:uid="{00000000-0005-0000-0000-000016000000}"/>
    <cellStyle name="Percent" xfId="4" builtinId="5"/>
    <cellStyle name="Percent 2" xfId="5" xr:uid="{868C565C-2BB2-489D-8829-6C5E3B7E93DA}"/>
    <cellStyle name="Percent 3" xfId="12" xr:uid="{A5783F7B-C92A-4DBB-842A-5319D6F20853}"/>
    <cellStyle name="Percent 3 2" xfId="43" xr:uid="{817CD125-7A11-4CE7-A808-D61CEC53596E}"/>
    <cellStyle name="Percent 4" xfId="29" xr:uid="{6A44FF5E-2906-4FFB-AD99-AD9B6923F6B2}"/>
    <cellStyle name="Percent 4 2" xfId="44" xr:uid="{F81ECC4B-B2FC-42CE-869A-6CD74EC2DD07}"/>
    <cellStyle name="Percent 5" xfId="33" xr:uid="{0C8D8856-0D67-4AA3-A12B-D8A6C9A6AA38}"/>
    <cellStyle name="Percent 5 2" xfId="48" xr:uid="{6A39CA20-D0AA-40CA-8E11-690B345D6FA8}"/>
    <cellStyle name="Percent 6" xfId="36" xr:uid="{948D5615-8ABC-4260-9B3D-715452F5D338}"/>
  </cellStyles>
  <dxfs count="0"/>
  <tableStyles count="0" defaultTableStyle="TableStyleMedium2" defaultPivotStyle="PivotStyleLight16"/>
  <colors>
    <mruColors>
      <color rgb="FF89F0FB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21" Type="http://schemas.microsoft.com/office/2017/10/relationships/person" Target="persons/person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tkinson\AppData\Local\Microsoft\Windows\Temporary%20Internet%20Files\Content.Outlook\LIEVR1AZ\SB740_by_Charter_OFL_2013-2014%20MASTER%20v2%206%20(year%203)%20@%20100%25%20fun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FL%20Jet%20Reports\SB740_by_center_month_Revenue_Detai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Y%202012-2013\2012-13%20Reports%20Distributed\Finance%20Committee\Financials\11%20May%202013\2012-2013%20FS%20-%20Consolidated%20Income%20State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Not%20For%20Profit%20Permanent%20File\Internal%20Interim%20Reporting\2013-2014\07%20January\OFY\SB740%20Summary%20by%20Charter%20Jan%20Close%202.11.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geftakys\Application%20Data\Microsoft\Excel\SB740_by_center_month_Revenue_Detai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etReports%20Master\Current%20in%20use%20reports\EIM%20Fiancial%20Package\0214\Monthly%20Company%20Financial%20Package%20v5.6.2%20-%20PMG%20Feb%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12-2013%20Jet%20Reports\Curriculum\Curriculum_BP%20Trial_Balance_Centers_by_month_bdg%20tes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DataSheet"/>
      <sheetName val="ADA"/>
      <sheetName val="Summary"/>
      <sheetName val="BP"/>
      <sheetName val="CAP"/>
      <sheetName val="WSH"/>
      <sheetName val="BPII"/>
      <sheetName val="DUR"/>
      <sheetName val="FRE"/>
      <sheetName val="HER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</sheetNames>
    <sheetDataSet>
      <sheetData sheetId="0">
        <row r="6">
          <cell r="C6" t="str">
            <v>7/1/2015..6/30/2016</v>
          </cell>
        </row>
        <row r="10">
          <cell r="C10" t="str">
            <v>7/1/2015..6/30/2016</v>
          </cell>
        </row>
      </sheetData>
      <sheetData sheetId="1">
        <row r="19">
          <cell r="B19" t="str">
            <v>BP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DataSheet"/>
      <sheetName val="Charter By Month"/>
      <sheetName val="Charter"/>
      <sheetName val=" (3)"/>
      <sheetName val=" (2)"/>
      <sheetName val="Sheet265"/>
      <sheetName val="Sheet264"/>
      <sheetName val="Sheet2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Inc Stmt Actual Forecast YTD"/>
      <sheetName val="Inc Stmt Actual Forecast Cur Mo"/>
      <sheetName val="Sheet5"/>
      <sheetName val="Sheet6"/>
      <sheetName val="Sheet9"/>
      <sheetName val="Sheet23"/>
      <sheetName val="Sheet24"/>
      <sheetName val="Sheet25"/>
      <sheetName val="Sheet26"/>
      <sheetName val="Sheet27"/>
      <sheetName val="Sheet28"/>
      <sheetName val="Sheet1"/>
      <sheetName val="Sheet2"/>
      <sheetName val="Sheet3"/>
    </sheetNames>
    <sheetDataSet>
      <sheetData sheetId="0">
        <row r="7">
          <cell r="C7" t="str">
            <v>*</v>
          </cell>
        </row>
        <row r="9">
          <cell r="C9" t="str">
            <v>FRCAST1213</v>
          </cell>
        </row>
        <row r="12">
          <cell r="C12" t="str">
            <v>5/31/2013</v>
          </cell>
        </row>
        <row r="18">
          <cell r="C18">
            <v>41091</v>
          </cell>
        </row>
        <row r="20">
          <cell r="C20">
            <v>40725</v>
          </cell>
        </row>
        <row r="21">
          <cell r="C21" t="str">
            <v>5/31/2012</v>
          </cell>
        </row>
        <row r="23">
          <cell r="C23" t="str">
            <v>5/1/2013..5/31/2013</v>
          </cell>
        </row>
        <row r="28">
          <cell r="C28" t="str">
            <v>7/1/2012..5/31/2013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Row_def"/>
      <sheetName val="Annual"/>
      <sheetName val="YTD"/>
      <sheetName val="BURBANK"/>
      <sheetName val="HERMOSA"/>
      <sheetName val="SANBERNARD"/>
      <sheetName val="SANGABRIEL"/>
      <sheetName val="SANJUAN"/>
      <sheetName val="VICTORVALL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</sheetNames>
    <sheetDataSet>
      <sheetData sheetId="0">
        <row r="6">
          <cell r="C6" t="str">
            <v>7/1/2013..1/31/2014</v>
          </cell>
        </row>
        <row r="9">
          <cell r="C9" t="str">
            <v>2/1/2014..6/30/2014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Options Undo (2)"/>
      <sheetName val="Options Undo"/>
      <sheetName val="DataSheet"/>
      <sheetName val="Charter By Month"/>
      <sheetName val="Charter"/>
      <sheetName val=" (3)"/>
      <sheetName val=" (2)"/>
      <sheetName val="Sheet265"/>
      <sheetName val="Sheet264"/>
      <sheetName val="Sheet263"/>
      <sheetName val="Sheet3"/>
      <sheetName val="Sheet2"/>
      <sheetName val="Sheet1"/>
      <sheetName val="Sheet6"/>
      <sheetName val="Sheet5"/>
      <sheetName val="Sheet4"/>
      <sheetName val="Sheet9"/>
      <sheetName val="Sheet8"/>
      <sheetName val="Sheet7"/>
      <sheetName val="Sheet12"/>
      <sheetName val="Sheet11"/>
      <sheetName val="Sheet10"/>
      <sheetName val="Sheet15"/>
      <sheetName val="Sheet14"/>
      <sheetName val="Sheet13"/>
      <sheetName val="Sheet24"/>
      <sheetName val="Sheet23"/>
      <sheetName val="Sheet22"/>
      <sheetName val="Sheet27"/>
      <sheetName val="Sheet26"/>
      <sheetName val="Sheet25"/>
      <sheetName val="Sheet30"/>
      <sheetName val="Sheet29"/>
      <sheetName val="Sheet28"/>
      <sheetName val="Sheet33"/>
      <sheetName val="Sheet32"/>
      <sheetName val="Sheet31"/>
      <sheetName val="Sheet36"/>
      <sheetName val="Sheet35"/>
      <sheetName val="Sheet34"/>
      <sheetName val="Sheet48"/>
      <sheetName val="Sheet47"/>
      <sheetName val="Sheet46"/>
      <sheetName val="Sheet51"/>
      <sheetName val="Sheet50"/>
      <sheetName val="Sheet49"/>
      <sheetName val="Sheet54"/>
      <sheetName val="Sheet53"/>
      <sheetName val="Sheet52"/>
      <sheetName val="Sheet57"/>
      <sheetName val="Sheet56"/>
      <sheetName val="Sheet55"/>
      <sheetName val="Sheet60"/>
      <sheetName val="Sheet59"/>
      <sheetName val="Sheet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Title Page"/>
      <sheetName val="Balance Sheet"/>
      <sheetName val="Supplemental Disclosure"/>
      <sheetName val="Income Statement"/>
      <sheetName val="Inc Stmt (Detail)"/>
      <sheetName val="Calendarized Income Stmt"/>
      <sheetName val="Income Statement (YTD)"/>
      <sheetName val="Inc Stmt (Detail YTD)"/>
      <sheetName val="Cash Flow"/>
      <sheetName val="CF worksheet-CM"/>
      <sheetName val="CF worksheet-PM"/>
      <sheetName val="Sheet83"/>
      <sheetName val="Sheet84"/>
      <sheetName val="Sheet97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</sheetNames>
    <sheetDataSet>
      <sheetData sheetId="0">
        <row r="3">
          <cell r="C3" t="str">
            <v>Education In Motion</v>
          </cell>
        </row>
        <row r="30">
          <cell r="C30" t="str">
            <v>3/1/2014..6/30/2014</v>
          </cell>
        </row>
      </sheetData>
      <sheetData sheetId="1"/>
      <sheetData sheetId="2"/>
      <sheetData sheetId="3"/>
      <sheetData sheetId="4">
        <row r="9">
          <cell r="D9" t="str">
            <v>1/1/2014..1/31/2014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DataSheet"/>
      <sheetName val="Charter Summary"/>
      <sheetName val=" (2)"/>
    </sheetNames>
    <sheetDataSet>
      <sheetData sheetId="0">
        <row r="13">
          <cell r="C13" t="str">
            <v>BP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158B-093E-446D-86BF-CBB502E4D852}">
  <sheetPr>
    <tabColor rgb="FF92D050"/>
    <outlinePr summaryBelow="0"/>
    <pageSetUpPr fitToPage="1"/>
  </sheetPr>
  <dimension ref="A1:T105"/>
  <sheetViews>
    <sheetView tabSelected="1" zoomScale="90" zoomScaleNormal="9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/>
    </sheetView>
  </sheetViews>
  <sheetFormatPr defaultColWidth="9.109375" defaultRowHeight="13.5" customHeight="1" x14ac:dyDescent="0.3"/>
  <cols>
    <col min="1" max="1" width="46.109375" style="1" customWidth="1"/>
    <col min="2" max="2" width="12.5546875" style="1" customWidth="1"/>
    <col min="3" max="3" width="12.109375" style="1" customWidth="1"/>
    <col min="4" max="7" width="10.88671875" style="1" customWidth="1"/>
    <col min="8" max="9" width="11.88671875" style="1" customWidth="1"/>
    <col min="10" max="10" width="11.5546875" style="1" customWidth="1"/>
    <col min="11" max="11" width="12.5546875" style="1" customWidth="1"/>
    <col min="12" max="12" width="12" style="1" customWidth="1"/>
    <col min="13" max="13" width="13.33203125" style="1" customWidth="1"/>
    <col min="14" max="14" width="2.109375" style="1" customWidth="1"/>
    <col min="15" max="15" width="13.6640625" style="55" customWidth="1"/>
    <col min="16" max="16" width="2.33203125" style="3" customWidth="1"/>
    <col min="17" max="17" width="11.44140625" style="2" customWidth="1"/>
    <col min="18" max="18" width="73.88671875" style="67" hidden="1" customWidth="1"/>
    <col min="19" max="19" width="10.44140625" style="1" bestFit="1" customWidth="1"/>
    <col min="20" max="20" width="11.44140625" style="1" bestFit="1" customWidth="1"/>
    <col min="21" max="16384" width="9.109375" style="1"/>
  </cols>
  <sheetData>
    <row r="1" spans="1:20" ht="13.5" customHeight="1" x14ac:dyDescent="0.3">
      <c r="A1" s="42" t="s">
        <v>123</v>
      </c>
      <c r="B1" s="101" t="s">
        <v>98</v>
      </c>
      <c r="C1" s="102"/>
      <c r="D1" s="103"/>
      <c r="E1" s="44"/>
      <c r="F1" s="44"/>
      <c r="G1" s="43"/>
      <c r="H1" s="44"/>
      <c r="I1" s="44"/>
      <c r="J1" s="44"/>
      <c r="K1" s="44"/>
      <c r="L1" s="44"/>
      <c r="M1" s="44"/>
    </row>
    <row r="2" spans="1:20" ht="13.5" customHeight="1" x14ac:dyDescent="0.3">
      <c r="A2" s="42" t="s">
        <v>97</v>
      </c>
      <c r="B2" s="42" t="s">
        <v>96</v>
      </c>
      <c r="C2" s="44"/>
      <c r="D2" s="45"/>
      <c r="E2" s="44"/>
      <c r="F2" s="43"/>
      <c r="G2" s="43"/>
      <c r="H2" s="44"/>
      <c r="I2" s="44"/>
      <c r="J2" s="45"/>
      <c r="K2" s="45"/>
      <c r="L2" s="45"/>
      <c r="M2" s="44"/>
    </row>
    <row r="3" spans="1:20" ht="13.5" customHeight="1" x14ac:dyDescent="0.3">
      <c r="A3" s="42" t="s">
        <v>95</v>
      </c>
      <c r="B3" s="42" t="s">
        <v>91</v>
      </c>
      <c r="C3" s="44"/>
      <c r="D3" s="45"/>
      <c r="E3" s="44"/>
      <c r="F3" s="43"/>
      <c r="G3" s="43"/>
      <c r="H3" s="43"/>
      <c r="I3" s="43"/>
      <c r="J3" s="43"/>
      <c r="K3" s="43"/>
      <c r="L3" s="43"/>
      <c r="M3" s="43"/>
    </row>
    <row r="4" spans="1:20" ht="13.5" customHeight="1" x14ac:dyDescent="0.3">
      <c r="A4" s="4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R4" s="68"/>
    </row>
    <row r="5" spans="1:20" ht="13.5" customHeight="1" x14ac:dyDescent="0.25">
      <c r="A5" s="40" t="s">
        <v>94</v>
      </c>
      <c r="B5" s="39">
        <v>4.5999999999999996</v>
      </c>
      <c r="C5" s="38">
        <v>4.4000000000000004</v>
      </c>
      <c r="D5" s="38">
        <v>4.2</v>
      </c>
      <c r="E5" s="38">
        <v>4.5999999999999996</v>
      </c>
      <c r="F5" s="38">
        <v>4.2</v>
      </c>
      <c r="G5" s="38">
        <v>4.4000000000000004</v>
      </c>
      <c r="H5" s="38">
        <v>4.5999999999999996</v>
      </c>
      <c r="I5" s="38">
        <v>4</v>
      </c>
      <c r="J5" s="38">
        <v>4.2</v>
      </c>
      <c r="K5" s="38">
        <v>4.4000000000000004</v>
      </c>
      <c r="L5" s="38">
        <v>4.4000000000000004</v>
      </c>
      <c r="M5" s="38">
        <v>4.2</v>
      </c>
      <c r="R5" s="68"/>
    </row>
    <row r="6" spans="1:20" s="53" customFormat="1" ht="13.5" customHeight="1" x14ac:dyDescent="0.3">
      <c r="A6" s="98" t="s">
        <v>114</v>
      </c>
      <c r="B6" s="104">
        <v>198</v>
      </c>
      <c r="C6" s="104">
        <v>198</v>
      </c>
      <c r="D6" s="104">
        <v>198</v>
      </c>
      <c r="E6" s="104">
        <v>198</v>
      </c>
      <c r="F6" s="104">
        <v>198</v>
      </c>
      <c r="G6" s="104">
        <v>198</v>
      </c>
      <c r="H6" s="104">
        <v>198</v>
      </c>
      <c r="I6" s="104">
        <v>198</v>
      </c>
      <c r="J6" s="104">
        <v>198</v>
      </c>
      <c r="K6" s="104">
        <v>198</v>
      </c>
      <c r="L6" s="104">
        <v>198</v>
      </c>
      <c r="M6" s="104">
        <v>198</v>
      </c>
      <c r="N6" s="99"/>
      <c r="O6" s="100"/>
      <c r="R6" s="52" t="s">
        <v>68</v>
      </c>
    </row>
    <row r="7" spans="1:20" s="53" customFormat="1" ht="13.5" customHeight="1" x14ac:dyDescent="0.3">
      <c r="A7" s="98" t="s">
        <v>113</v>
      </c>
      <c r="B7" s="104">
        <v>174.04</v>
      </c>
      <c r="C7" s="104">
        <v>174.04</v>
      </c>
      <c r="D7" s="104">
        <v>174.04</v>
      </c>
      <c r="E7" s="104">
        <v>174.04</v>
      </c>
      <c r="F7" s="104">
        <v>174.04</v>
      </c>
      <c r="G7" s="104">
        <v>174.04</v>
      </c>
      <c r="H7" s="104">
        <v>174.04</v>
      </c>
      <c r="I7" s="104">
        <v>174.04</v>
      </c>
      <c r="J7" s="104">
        <v>174.04</v>
      </c>
      <c r="K7" s="104">
        <v>174.04</v>
      </c>
      <c r="L7" s="104">
        <v>174.04</v>
      </c>
      <c r="M7" s="104">
        <v>174.04</v>
      </c>
      <c r="N7" s="99"/>
      <c r="O7" s="100"/>
      <c r="R7" s="52" t="s">
        <v>68</v>
      </c>
    </row>
    <row r="8" spans="1:20" ht="13.5" customHeight="1" x14ac:dyDescent="0.3">
      <c r="A8" s="37" t="s">
        <v>93</v>
      </c>
      <c r="B8" s="105">
        <v>50</v>
      </c>
      <c r="C8" s="105">
        <v>75</v>
      </c>
      <c r="D8" s="105">
        <v>150</v>
      </c>
      <c r="E8" s="105">
        <v>200</v>
      </c>
      <c r="F8" s="105">
        <v>225</v>
      </c>
      <c r="G8" s="105">
        <v>225</v>
      </c>
      <c r="H8" s="105">
        <v>240</v>
      </c>
      <c r="I8" s="105">
        <v>250</v>
      </c>
      <c r="J8" s="105">
        <v>260</v>
      </c>
      <c r="K8" s="105">
        <v>260</v>
      </c>
      <c r="L8" s="105">
        <v>260</v>
      </c>
      <c r="M8" s="105">
        <v>260</v>
      </c>
      <c r="N8" s="37"/>
      <c r="O8" s="6"/>
      <c r="P8" s="1"/>
      <c r="Q8" s="1"/>
    </row>
    <row r="9" spans="1:20" ht="13.5" customHeight="1" x14ac:dyDescent="0.3">
      <c r="A9" s="37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T9" s="4"/>
    </row>
    <row r="10" spans="1:20" s="72" customFormat="1" ht="13.5" customHeight="1" x14ac:dyDescent="0.3">
      <c r="A10" s="35"/>
      <c r="B10" s="34">
        <v>45474</v>
      </c>
      <c r="C10" s="34">
        <v>45505</v>
      </c>
      <c r="D10" s="34">
        <v>45536</v>
      </c>
      <c r="E10" s="34">
        <v>45566</v>
      </c>
      <c r="F10" s="34">
        <v>45597</v>
      </c>
      <c r="G10" s="34">
        <v>45627</v>
      </c>
      <c r="H10" s="34">
        <v>45658</v>
      </c>
      <c r="I10" s="34">
        <v>45689</v>
      </c>
      <c r="J10" s="34">
        <v>45717</v>
      </c>
      <c r="K10" s="34">
        <v>45748</v>
      </c>
      <c r="L10" s="34">
        <v>45778</v>
      </c>
      <c r="M10" s="34">
        <v>45809</v>
      </c>
      <c r="N10" s="33"/>
      <c r="O10" s="56" t="s">
        <v>0</v>
      </c>
      <c r="P10" s="32"/>
      <c r="Q10" s="29"/>
      <c r="R10" s="74"/>
      <c r="S10" s="75"/>
    </row>
    <row r="11" spans="1:20" s="72" customFormat="1" ht="13.5" customHeight="1" x14ac:dyDescent="0.3">
      <c r="A11" s="25" t="s">
        <v>92</v>
      </c>
      <c r="B11" s="31" t="s">
        <v>91</v>
      </c>
      <c r="C11" s="31" t="s">
        <v>91</v>
      </c>
      <c r="D11" s="31" t="s">
        <v>91</v>
      </c>
      <c r="E11" s="31" t="s">
        <v>91</v>
      </c>
      <c r="F11" s="31" t="s">
        <v>91</v>
      </c>
      <c r="G11" s="31" t="s">
        <v>91</v>
      </c>
      <c r="H11" s="31" t="s">
        <v>91</v>
      </c>
      <c r="I11" s="31" t="s">
        <v>91</v>
      </c>
      <c r="J11" s="31" t="s">
        <v>91</v>
      </c>
      <c r="K11" s="31" t="s">
        <v>91</v>
      </c>
      <c r="L11" s="31" t="s">
        <v>91</v>
      </c>
      <c r="M11" s="31" t="s">
        <v>91</v>
      </c>
      <c r="O11" s="57" t="s">
        <v>90</v>
      </c>
      <c r="P11" s="30"/>
      <c r="Q11" s="29" t="s">
        <v>89</v>
      </c>
      <c r="R11" s="74"/>
    </row>
    <row r="12" spans="1:20" s="72" customFormat="1" ht="13.5" customHeight="1" x14ac:dyDescent="0.25">
      <c r="A12" s="85" t="s">
        <v>88</v>
      </c>
      <c r="B12" s="28">
        <v>59980.25</v>
      </c>
      <c r="C12" s="28">
        <v>59980.25</v>
      </c>
      <c r="D12" s="28">
        <v>59980.25</v>
      </c>
      <c r="E12" s="28">
        <v>59980.25</v>
      </c>
      <c r="F12" s="28">
        <v>59980.25</v>
      </c>
      <c r="G12" s="28">
        <v>59980.25</v>
      </c>
      <c r="H12" s="28">
        <v>59980.25</v>
      </c>
      <c r="I12" s="28">
        <v>59980.25</v>
      </c>
      <c r="J12" s="28">
        <v>59980.25</v>
      </c>
      <c r="K12" s="28">
        <v>59980.25</v>
      </c>
      <c r="L12" s="28">
        <v>59980.25</v>
      </c>
      <c r="M12" s="28">
        <v>59980.25</v>
      </c>
      <c r="N12" s="76"/>
      <c r="O12" s="58">
        <f t="shared" ref="O12:O17" si="0">SUM(B12:M12)</f>
        <v>719763</v>
      </c>
      <c r="P12" s="14"/>
      <c r="Q12" s="79">
        <f t="shared" ref="Q12:Q17" si="1">O12/$O$18</f>
        <v>0.31997188393915327</v>
      </c>
      <c r="R12" s="69" t="s">
        <v>112</v>
      </c>
    </row>
    <row r="13" spans="1:20" s="72" customFormat="1" ht="13.5" customHeight="1" x14ac:dyDescent="0.25">
      <c r="A13" s="85" t="s">
        <v>87</v>
      </c>
      <c r="B13" s="28">
        <v>93034.980695416656</v>
      </c>
      <c r="C13" s="28">
        <v>93034.980695416656</v>
      </c>
      <c r="D13" s="28">
        <v>93034.980695416656</v>
      </c>
      <c r="E13" s="28">
        <v>93034.980695416656</v>
      </c>
      <c r="F13" s="28">
        <v>93034.980695416656</v>
      </c>
      <c r="G13" s="28">
        <v>93034.980695416656</v>
      </c>
      <c r="H13" s="28">
        <v>93034.980695416656</v>
      </c>
      <c r="I13" s="28">
        <v>93034.980695416656</v>
      </c>
      <c r="J13" s="28">
        <v>93034.980695416656</v>
      </c>
      <c r="K13" s="28">
        <v>93034.980695416656</v>
      </c>
      <c r="L13" s="28">
        <v>93034.980695416656</v>
      </c>
      <c r="M13" s="28">
        <v>93034.980695416656</v>
      </c>
      <c r="N13" s="76"/>
      <c r="O13" s="58">
        <f t="shared" si="0"/>
        <v>1116419.768345</v>
      </c>
      <c r="P13" s="14"/>
      <c r="Q13" s="79">
        <f t="shared" si="1"/>
        <v>0.49630633492449971</v>
      </c>
      <c r="R13" s="69" t="s">
        <v>112</v>
      </c>
    </row>
    <row r="14" spans="1:20" s="72" customFormat="1" ht="13.5" customHeight="1" x14ac:dyDescent="0.25">
      <c r="A14" s="85" t="s">
        <v>115</v>
      </c>
      <c r="B14" s="28">
        <v>8452.1708333333281</v>
      </c>
      <c r="C14" s="28">
        <v>8452.1708333333281</v>
      </c>
      <c r="D14" s="28">
        <v>8452.1708333333281</v>
      </c>
      <c r="E14" s="28">
        <v>8452.1708333333281</v>
      </c>
      <c r="F14" s="28">
        <v>8452.1708333333281</v>
      </c>
      <c r="G14" s="28">
        <v>8452.1708333333281</v>
      </c>
      <c r="H14" s="28">
        <v>8452.1708333333281</v>
      </c>
      <c r="I14" s="28">
        <v>8452.1708333333281</v>
      </c>
      <c r="J14" s="28">
        <v>8452.1708333333281</v>
      </c>
      <c r="K14" s="28">
        <v>8452.1708333333281</v>
      </c>
      <c r="L14" s="28">
        <v>8452.1708333333281</v>
      </c>
      <c r="M14" s="28">
        <v>8452.1708333333281</v>
      </c>
      <c r="N14" s="76"/>
      <c r="O14" s="58">
        <f t="shared" si="0"/>
        <v>101426.04999999992</v>
      </c>
      <c r="P14" s="14"/>
      <c r="Q14" s="79">
        <f t="shared" si="1"/>
        <v>4.5089125585792443E-2</v>
      </c>
      <c r="R14" s="69" t="s">
        <v>112</v>
      </c>
    </row>
    <row r="15" spans="1:20" s="72" customFormat="1" ht="13.5" customHeight="1" x14ac:dyDescent="0.3">
      <c r="A15" s="85" t="s">
        <v>86</v>
      </c>
      <c r="B15" s="28"/>
      <c r="C15" s="28"/>
      <c r="D15" s="107"/>
      <c r="E15" s="28"/>
      <c r="F15" s="28"/>
      <c r="G15" s="107"/>
      <c r="H15" s="28"/>
      <c r="I15" s="28"/>
      <c r="J15" s="28"/>
      <c r="K15" s="28"/>
      <c r="L15" s="28"/>
      <c r="M15" s="28">
        <v>195993.2</v>
      </c>
      <c r="N15" s="76"/>
      <c r="O15" s="58">
        <f>SUM(B15:M15)</f>
        <v>195993.2</v>
      </c>
      <c r="P15" s="14"/>
      <c r="Q15" s="79">
        <f t="shared" si="1"/>
        <v>8.7129115338331162E-2</v>
      </c>
      <c r="R15" s="65" t="s">
        <v>100</v>
      </c>
    </row>
    <row r="16" spans="1:20" s="72" customFormat="1" ht="13.5" customHeight="1" x14ac:dyDescent="0.3">
      <c r="A16" s="85" t="s">
        <v>85</v>
      </c>
      <c r="B16" s="28"/>
      <c r="C16" s="28"/>
      <c r="D16" s="28"/>
      <c r="E16" s="28"/>
      <c r="F16" s="107"/>
      <c r="G16" s="107"/>
      <c r="H16" s="28"/>
      <c r="I16" s="28"/>
      <c r="J16" s="28"/>
      <c r="K16" s="28"/>
      <c r="L16" s="28"/>
      <c r="M16" s="27">
        <v>0</v>
      </c>
      <c r="N16" s="76"/>
      <c r="O16" s="58">
        <f t="shared" si="0"/>
        <v>0</v>
      </c>
      <c r="P16" s="14"/>
      <c r="Q16" s="79">
        <f t="shared" si="1"/>
        <v>0</v>
      </c>
      <c r="R16" s="65"/>
    </row>
    <row r="17" spans="1:18" s="72" customFormat="1" ht="13.5" customHeight="1" x14ac:dyDescent="0.3">
      <c r="A17" s="85" t="s">
        <v>84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5">
        <v>115855</v>
      </c>
      <c r="N17" s="76"/>
      <c r="O17" s="58">
        <f t="shared" si="0"/>
        <v>115855</v>
      </c>
      <c r="P17" s="14"/>
      <c r="Q17" s="79">
        <f t="shared" si="1"/>
        <v>5.1503540212223468E-2</v>
      </c>
      <c r="R17" s="77" t="s">
        <v>126</v>
      </c>
    </row>
    <row r="18" spans="1:18" s="72" customFormat="1" ht="13.5" customHeight="1" x14ac:dyDescent="0.3">
      <c r="A18" s="108" t="s">
        <v>83</v>
      </c>
      <c r="B18" s="109">
        <v>161467.40152874999</v>
      </c>
      <c r="C18" s="109">
        <v>161467.40152874999</v>
      </c>
      <c r="D18" s="109">
        <v>161467.40152874999</v>
      </c>
      <c r="E18" s="109">
        <v>161467.40152874999</v>
      </c>
      <c r="F18" s="109">
        <v>161467.40152874999</v>
      </c>
      <c r="G18" s="109">
        <v>161467.40152874999</v>
      </c>
      <c r="H18" s="109">
        <v>161467.40152874999</v>
      </c>
      <c r="I18" s="109">
        <v>161467.40152874999</v>
      </c>
      <c r="J18" s="109">
        <v>161467.40152874999</v>
      </c>
      <c r="K18" s="109">
        <v>161467.40152874999</v>
      </c>
      <c r="L18" s="109">
        <v>161467.40152874999</v>
      </c>
      <c r="M18" s="109">
        <v>473315.60152875003</v>
      </c>
      <c r="N18" s="24"/>
      <c r="O18" s="59">
        <f>SUM(O12:O17)</f>
        <v>2249457.0183449998</v>
      </c>
      <c r="P18" s="18"/>
      <c r="Q18" s="26">
        <f>SUM(Q12:Q17)</f>
        <v>1</v>
      </c>
      <c r="R18" s="77"/>
    </row>
    <row r="19" spans="1:18" s="72" customFormat="1" ht="13.5" customHeight="1" x14ac:dyDescent="0.3">
      <c r="A19" s="1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24"/>
      <c r="O19" s="60"/>
      <c r="P19" s="18"/>
      <c r="Q19" s="23"/>
      <c r="R19" s="77"/>
    </row>
    <row r="20" spans="1:18" s="78" customFormat="1" ht="13.5" customHeight="1" x14ac:dyDescent="0.3">
      <c r="A20" s="86" t="s">
        <v>82</v>
      </c>
      <c r="B20" s="87">
        <v>49105.539310344822</v>
      </c>
      <c r="C20" s="87">
        <v>46970.515862068969</v>
      </c>
      <c r="D20" s="87">
        <v>44835.492413793101</v>
      </c>
      <c r="E20" s="87">
        <v>49105.539310344822</v>
      </c>
      <c r="F20" s="87">
        <v>44835.492413793101</v>
      </c>
      <c r="G20" s="87">
        <v>46970.515862068969</v>
      </c>
      <c r="H20" s="87">
        <v>71708.987586206887</v>
      </c>
      <c r="I20" s="87">
        <v>62355.641379310342</v>
      </c>
      <c r="J20" s="87">
        <v>65473.423448275862</v>
      </c>
      <c r="K20" s="87">
        <v>68591.205517241382</v>
      </c>
      <c r="L20" s="87">
        <v>68591.205517241382</v>
      </c>
      <c r="M20" s="87">
        <v>65473.423448275862</v>
      </c>
      <c r="N20" s="51"/>
      <c r="O20" s="61">
        <f>SUM(B20:M20)</f>
        <v>684016.98206896556</v>
      </c>
      <c r="P20" s="15"/>
      <c r="Q20" s="13">
        <f t="shared" ref="Q20:Q47" si="2">O20/$O$18</f>
        <v>0.30408092997136688</v>
      </c>
      <c r="R20" s="65" t="s">
        <v>129</v>
      </c>
    </row>
    <row r="21" spans="1:18" s="78" customFormat="1" ht="13.5" customHeight="1" x14ac:dyDescent="0.25">
      <c r="A21" s="88" t="s">
        <v>81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51"/>
      <c r="O21" s="61">
        <f t="shared" ref="O21:O47" si="3">SUM(B21:M21)</f>
        <v>0</v>
      </c>
      <c r="P21" s="15"/>
      <c r="Q21" s="13">
        <f t="shared" si="2"/>
        <v>0</v>
      </c>
      <c r="R21" s="69" t="s">
        <v>112</v>
      </c>
    </row>
    <row r="22" spans="1:18" s="78" customFormat="1" ht="13.5" customHeight="1" x14ac:dyDescent="0.25">
      <c r="A22" s="88" t="s">
        <v>1</v>
      </c>
      <c r="B22" s="81">
        <v>0</v>
      </c>
      <c r="C22" s="81">
        <v>0</v>
      </c>
      <c r="D22" s="81">
        <v>0</v>
      </c>
      <c r="E22" s="81"/>
      <c r="F22" s="81"/>
      <c r="G22" s="81">
        <v>21223</v>
      </c>
      <c r="H22" s="81"/>
      <c r="I22" s="81"/>
      <c r="J22" s="81"/>
      <c r="K22" s="81"/>
      <c r="L22" s="81"/>
      <c r="M22" s="81">
        <v>26537</v>
      </c>
      <c r="N22" s="51"/>
      <c r="O22" s="61">
        <f t="shared" si="3"/>
        <v>47760</v>
      </c>
      <c r="P22" s="15"/>
      <c r="Q22" s="13">
        <f t="shared" si="2"/>
        <v>2.1231790432314469E-2</v>
      </c>
      <c r="R22" s="69" t="s">
        <v>112</v>
      </c>
    </row>
    <row r="23" spans="1:18" s="78" customFormat="1" ht="13.5" customHeight="1" x14ac:dyDescent="0.3">
      <c r="A23" s="86" t="s">
        <v>80</v>
      </c>
      <c r="B23" s="87">
        <v>3928.4431448275859</v>
      </c>
      <c r="C23" s="87">
        <v>3757.6412689655176</v>
      </c>
      <c r="D23" s="87">
        <v>3586.8393931034479</v>
      </c>
      <c r="E23" s="87">
        <v>3928.4431448275859</v>
      </c>
      <c r="F23" s="87">
        <v>3586.8393931034479</v>
      </c>
      <c r="G23" s="87">
        <v>5455.4812689655182</v>
      </c>
      <c r="H23" s="87">
        <v>5736.719006896551</v>
      </c>
      <c r="I23" s="87">
        <v>4988.4513103448271</v>
      </c>
      <c r="J23" s="87">
        <v>5237.8738758620693</v>
      </c>
      <c r="K23" s="87">
        <v>5487.2964413793106</v>
      </c>
      <c r="L23" s="87">
        <v>5487.2964413793106</v>
      </c>
      <c r="M23" s="87">
        <v>7360.8338758620694</v>
      </c>
      <c r="N23" s="51"/>
      <c r="O23" s="61">
        <f t="shared" si="3"/>
        <v>58542.158565517238</v>
      </c>
      <c r="P23" s="15"/>
      <c r="Q23" s="13">
        <f t="shared" si="2"/>
        <v>2.6025017632294502E-2</v>
      </c>
      <c r="R23" s="65" t="s">
        <v>79</v>
      </c>
    </row>
    <row r="24" spans="1:18" s="78" customFormat="1" ht="13.5" customHeight="1" x14ac:dyDescent="0.25">
      <c r="A24" s="86" t="s">
        <v>78</v>
      </c>
      <c r="B24" s="87">
        <v>6925.59</v>
      </c>
      <c r="C24" s="87">
        <v>6925.59</v>
      </c>
      <c r="D24" s="87">
        <v>6925.59</v>
      </c>
      <c r="E24" s="87">
        <v>6925.59</v>
      </c>
      <c r="F24" s="87">
        <v>6925.59</v>
      </c>
      <c r="G24" s="87">
        <v>6925.59</v>
      </c>
      <c r="H24" s="87">
        <v>11254.09</v>
      </c>
      <c r="I24" s="87">
        <v>11254.09</v>
      </c>
      <c r="J24" s="87">
        <v>11254.09</v>
      </c>
      <c r="K24" s="87">
        <v>11254.09</v>
      </c>
      <c r="L24" s="87">
        <v>11254.09</v>
      </c>
      <c r="M24" s="87">
        <v>11254.09</v>
      </c>
      <c r="N24" s="51"/>
      <c r="O24" s="61">
        <f>SUM(B24:M24)</f>
        <v>109078.07999999997</v>
      </c>
      <c r="P24" s="15"/>
      <c r="Q24" s="13">
        <f t="shared" si="2"/>
        <v>4.8490848729464651E-2</v>
      </c>
      <c r="R24" s="66" t="s">
        <v>101</v>
      </c>
    </row>
    <row r="25" spans="1:18" s="78" customFormat="1" ht="27" customHeight="1" x14ac:dyDescent="0.3">
      <c r="A25" s="86" t="s">
        <v>77</v>
      </c>
      <c r="B25" s="87">
        <v>274.991020137931</v>
      </c>
      <c r="C25" s="87">
        <v>263.0348888275862</v>
      </c>
      <c r="D25" s="87">
        <v>251.07875751724137</v>
      </c>
      <c r="E25" s="87">
        <v>274.991020137931</v>
      </c>
      <c r="F25" s="87">
        <v>251.07875751724137</v>
      </c>
      <c r="G25" s="87">
        <v>381.88368882758624</v>
      </c>
      <c r="H25" s="87">
        <v>401.57033048275855</v>
      </c>
      <c r="I25" s="87">
        <v>349.19159172413794</v>
      </c>
      <c r="J25" s="87">
        <v>366.65117131034481</v>
      </c>
      <c r="K25" s="87">
        <v>384.11075089655174</v>
      </c>
      <c r="L25" s="87">
        <v>384.11075089655174</v>
      </c>
      <c r="M25" s="87">
        <v>515.25837131034484</v>
      </c>
      <c r="N25" s="51"/>
      <c r="O25" s="61">
        <f t="shared" si="3"/>
        <v>4097.9510995862065</v>
      </c>
      <c r="P25" s="15"/>
      <c r="Q25" s="13">
        <f t="shared" si="2"/>
        <v>1.8217512342606152E-3</v>
      </c>
      <c r="R25" s="71" t="s">
        <v>76</v>
      </c>
    </row>
    <row r="26" spans="1:18" s="78" customFormat="1" ht="13.5" customHeight="1" x14ac:dyDescent="0.25">
      <c r="A26" s="86" t="s">
        <v>75</v>
      </c>
      <c r="B26" s="106">
        <v>196.4221572413793</v>
      </c>
      <c r="C26" s="106">
        <v>187.88206344827589</v>
      </c>
      <c r="D26" s="106">
        <v>179.34196965517242</v>
      </c>
      <c r="E26" s="106">
        <v>196.4221572413793</v>
      </c>
      <c r="F26" s="106">
        <v>179.34196965517242</v>
      </c>
      <c r="G26" s="106">
        <v>272.77406344827591</v>
      </c>
      <c r="H26" s="106">
        <v>286.83595034482755</v>
      </c>
      <c r="I26" s="106">
        <v>249.42256551724137</v>
      </c>
      <c r="J26" s="106">
        <v>261.89369379310347</v>
      </c>
      <c r="K26" s="106">
        <v>274.36482206896551</v>
      </c>
      <c r="L26" s="106">
        <v>274.36482206896551</v>
      </c>
      <c r="M26" s="106">
        <v>368.04169379310343</v>
      </c>
      <c r="N26" s="51"/>
      <c r="O26" s="61">
        <f t="shared" si="3"/>
        <v>2927.1079282758624</v>
      </c>
      <c r="P26" s="15"/>
      <c r="Q26" s="13">
        <f t="shared" si="2"/>
        <v>1.3012508816147253E-3</v>
      </c>
      <c r="R26" s="66" t="s">
        <v>74</v>
      </c>
    </row>
    <row r="27" spans="1:18" s="78" customFormat="1" ht="13.5" customHeight="1" x14ac:dyDescent="0.25">
      <c r="A27" s="86" t="s">
        <v>73</v>
      </c>
      <c r="B27" s="106">
        <v>982.11078620689648</v>
      </c>
      <c r="C27" s="106">
        <v>939.4103172413794</v>
      </c>
      <c r="D27" s="106">
        <v>896.70984827586199</v>
      </c>
      <c r="E27" s="106">
        <v>982.11078620689648</v>
      </c>
      <c r="F27" s="106">
        <v>896.70984827586199</v>
      </c>
      <c r="G27" s="106">
        <v>1363.8703172413796</v>
      </c>
      <c r="H27" s="106">
        <v>1434.1797517241378</v>
      </c>
      <c r="I27" s="106">
        <v>1247.1128275862068</v>
      </c>
      <c r="J27" s="106">
        <v>1309.4684689655173</v>
      </c>
      <c r="K27" s="106">
        <v>1371.8241103448277</v>
      </c>
      <c r="L27" s="106">
        <v>1371.8241103448277</v>
      </c>
      <c r="M27" s="106">
        <v>1840.2084689655173</v>
      </c>
      <c r="N27" s="51"/>
      <c r="O27" s="61">
        <f t="shared" si="3"/>
        <v>14635.53964137931</v>
      </c>
      <c r="P27" s="15"/>
      <c r="Q27" s="13">
        <f t="shared" si="2"/>
        <v>6.5062544080736256E-3</v>
      </c>
      <c r="R27" s="66" t="s">
        <v>72</v>
      </c>
    </row>
    <row r="28" spans="1:18" s="78" customFormat="1" ht="13.5" customHeight="1" x14ac:dyDescent="0.25">
      <c r="A28" s="86" t="s">
        <v>71</v>
      </c>
      <c r="B28" s="87">
        <v>0</v>
      </c>
      <c r="C28" s="87">
        <v>0</v>
      </c>
      <c r="D28" s="87">
        <v>1664.4672</v>
      </c>
      <c r="E28" s="87">
        <v>0</v>
      </c>
      <c r="F28" s="87">
        <v>0</v>
      </c>
      <c r="G28" s="87">
        <v>1664.4672</v>
      </c>
      <c r="H28" s="87">
        <v>0</v>
      </c>
      <c r="I28" s="87">
        <v>0</v>
      </c>
      <c r="J28" s="87">
        <v>1664.4672</v>
      </c>
      <c r="K28" s="87">
        <v>0</v>
      </c>
      <c r="L28" s="87">
        <v>0</v>
      </c>
      <c r="M28" s="87">
        <v>1664.4672</v>
      </c>
      <c r="N28" s="51"/>
      <c r="O28" s="87">
        <f t="shared" si="3"/>
        <v>6657.8688000000002</v>
      </c>
      <c r="P28" s="15"/>
      <c r="Q28" s="13">
        <f t="shared" si="2"/>
        <v>2.9597670663200383E-3</v>
      </c>
      <c r="R28" s="66" t="s">
        <v>119</v>
      </c>
    </row>
    <row r="29" spans="1:18" s="78" customFormat="1" ht="13.5" customHeight="1" x14ac:dyDescent="0.25">
      <c r="A29" s="89" t="s">
        <v>70</v>
      </c>
      <c r="B29" s="87"/>
      <c r="C29" s="87"/>
      <c r="D29" s="87"/>
      <c r="E29" s="87"/>
      <c r="F29" s="87"/>
      <c r="G29" s="90"/>
      <c r="H29" s="87"/>
      <c r="I29" s="87"/>
      <c r="J29" s="90"/>
      <c r="K29" s="87"/>
      <c r="L29" s="87"/>
      <c r="M29" s="87">
        <v>1000</v>
      </c>
      <c r="N29" s="51"/>
      <c r="O29" s="61">
        <f t="shared" si="3"/>
        <v>1000</v>
      </c>
      <c r="P29" s="15"/>
      <c r="Q29" s="13">
        <f t="shared" si="2"/>
        <v>4.4455172596973345E-4</v>
      </c>
      <c r="R29" s="66" t="s">
        <v>120</v>
      </c>
    </row>
    <row r="30" spans="1:18" s="78" customFormat="1" ht="13.5" customHeight="1" x14ac:dyDescent="0.25">
      <c r="A30" s="86" t="s">
        <v>6</v>
      </c>
      <c r="B30" s="91">
        <v>11720</v>
      </c>
      <c r="C30" s="91">
        <v>7900</v>
      </c>
      <c r="D30" s="91">
        <v>4000</v>
      </c>
      <c r="E30" s="91">
        <v>4000</v>
      </c>
      <c r="F30" s="91">
        <v>4000</v>
      </c>
      <c r="G30" s="91">
        <v>4000</v>
      </c>
      <c r="H30" s="91">
        <v>4000</v>
      </c>
      <c r="I30" s="91">
        <v>4000</v>
      </c>
      <c r="J30" s="91">
        <v>4000</v>
      </c>
      <c r="K30" s="91">
        <v>4000</v>
      </c>
      <c r="L30" s="91">
        <v>4000</v>
      </c>
      <c r="M30" s="91">
        <v>4000</v>
      </c>
      <c r="N30" s="91">
        <f t="shared" ref="N30" si="4">48000/12</f>
        <v>4000</v>
      </c>
      <c r="O30" s="91">
        <f t="shared" si="3"/>
        <v>59620</v>
      </c>
      <c r="P30" s="15"/>
      <c r="Q30" s="13">
        <f t="shared" si="2"/>
        <v>2.6504173902315509E-2</v>
      </c>
      <c r="R30" s="66" t="s">
        <v>102</v>
      </c>
    </row>
    <row r="31" spans="1:18" s="78" customFormat="1" ht="13.5" customHeight="1" x14ac:dyDescent="0.25">
      <c r="A31" s="73" t="s">
        <v>41</v>
      </c>
      <c r="B31" s="81">
        <v>16380</v>
      </c>
      <c r="C31" s="81">
        <v>16380</v>
      </c>
      <c r="D31" s="81">
        <v>16380</v>
      </c>
      <c r="E31" s="81">
        <v>16380</v>
      </c>
      <c r="F31" s="81">
        <v>16380</v>
      </c>
      <c r="G31" s="81">
        <v>16380</v>
      </c>
      <c r="H31" s="81">
        <v>16380</v>
      </c>
      <c r="I31" s="81">
        <v>16380</v>
      </c>
      <c r="J31" s="81">
        <v>16380</v>
      </c>
      <c r="K31" s="81">
        <v>16380</v>
      </c>
      <c r="L31" s="81">
        <v>16380</v>
      </c>
      <c r="M31" s="81">
        <v>16380</v>
      </c>
      <c r="N31" s="51"/>
      <c r="O31" s="81">
        <f t="shared" si="3"/>
        <v>196560</v>
      </c>
      <c r="P31" s="15"/>
      <c r="Q31" s="13">
        <f t="shared" si="2"/>
        <v>8.7381087256610812E-2</v>
      </c>
      <c r="R31" s="66" t="s">
        <v>125</v>
      </c>
    </row>
    <row r="32" spans="1:18" s="78" customFormat="1" ht="13.5" customHeight="1" x14ac:dyDescent="0.3">
      <c r="A32" s="73" t="s">
        <v>5</v>
      </c>
      <c r="B32" s="81">
        <v>1500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51"/>
      <c r="O32" s="61">
        <f t="shared" si="3"/>
        <v>1500</v>
      </c>
      <c r="P32" s="15"/>
      <c r="Q32" s="13">
        <f t="shared" si="2"/>
        <v>6.6682758895460019E-4</v>
      </c>
      <c r="R32" s="80" t="s">
        <v>69</v>
      </c>
    </row>
    <row r="33" spans="1:18" s="78" customFormat="1" ht="13.5" customHeight="1" x14ac:dyDescent="0.3">
      <c r="A33" s="73" t="s">
        <v>7</v>
      </c>
      <c r="B33" s="81">
        <v>0</v>
      </c>
      <c r="C33" s="81">
        <v>0</v>
      </c>
      <c r="D33" s="81">
        <v>0</v>
      </c>
      <c r="E33" s="81">
        <v>1250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51"/>
      <c r="O33" s="61">
        <f t="shared" si="3"/>
        <v>1250</v>
      </c>
      <c r="P33" s="15"/>
      <c r="Q33" s="13">
        <f t="shared" si="2"/>
        <v>5.5568965746216679E-4</v>
      </c>
      <c r="R33" s="80" t="s">
        <v>105</v>
      </c>
    </row>
    <row r="34" spans="1:18" s="78" customFormat="1" ht="13.5" customHeight="1" x14ac:dyDescent="0.25">
      <c r="A34" s="73" t="s">
        <v>18</v>
      </c>
      <c r="B34" s="81"/>
      <c r="C34" s="81"/>
      <c r="D34" s="81"/>
      <c r="E34" s="81"/>
      <c r="F34" s="81">
        <v>8300</v>
      </c>
      <c r="G34" s="81"/>
      <c r="H34" s="81"/>
      <c r="I34" s="81"/>
      <c r="J34" s="81"/>
      <c r="K34" s="81"/>
      <c r="L34" s="81"/>
      <c r="M34" s="81"/>
      <c r="N34" s="51"/>
      <c r="O34" s="61">
        <f t="shared" si="3"/>
        <v>8300</v>
      </c>
      <c r="P34" s="15"/>
      <c r="Q34" s="13">
        <f t="shared" si="2"/>
        <v>3.6897793255487878E-3</v>
      </c>
      <c r="R34" s="66" t="s">
        <v>121</v>
      </c>
    </row>
    <row r="35" spans="1:18" s="78" customFormat="1" ht="13.5" customHeight="1" x14ac:dyDescent="0.3">
      <c r="A35" s="73" t="s">
        <v>19</v>
      </c>
      <c r="B35" s="81">
        <v>2700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1">
        <v>400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51"/>
      <c r="O35" s="61">
        <f t="shared" si="3"/>
        <v>3100</v>
      </c>
      <c r="P35" s="15"/>
      <c r="Q35" s="13">
        <f t="shared" si="2"/>
        <v>1.3781103505061737E-3</v>
      </c>
      <c r="R35" s="80" t="s">
        <v>106</v>
      </c>
    </row>
    <row r="36" spans="1:18" s="78" customFormat="1" ht="13.5" customHeight="1" x14ac:dyDescent="0.25">
      <c r="A36" s="73" t="s">
        <v>20</v>
      </c>
      <c r="B36" s="81">
        <v>1725</v>
      </c>
      <c r="C36" s="81">
        <v>1725</v>
      </c>
      <c r="D36" s="81">
        <v>1725</v>
      </c>
      <c r="E36" s="81">
        <v>1725</v>
      </c>
      <c r="F36" s="81">
        <v>1725</v>
      </c>
      <c r="G36" s="81">
        <v>1725</v>
      </c>
      <c r="H36" s="81">
        <v>1725</v>
      </c>
      <c r="I36" s="81">
        <v>1725</v>
      </c>
      <c r="J36" s="81">
        <v>1725</v>
      </c>
      <c r="K36" s="81">
        <v>1725</v>
      </c>
      <c r="L36" s="81">
        <v>1725</v>
      </c>
      <c r="M36" s="81">
        <v>1725</v>
      </c>
      <c r="N36" s="51"/>
      <c r="O36" s="61">
        <f t="shared" si="3"/>
        <v>20700</v>
      </c>
      <c r="P36" s="15"/>
      <c r="Q36" s="13">
        <f t="shared" si="2"/>
        <v>9.2022207275734829E-3</v>
      </c>
      <c r="R36" s="66" t="s">
        <v>127</v>
      </c>
    </row>
    <row r="37" spans="1:18" s="78" customFormat="1" ht="13.5" customHeight="1" x14ac:dyDescent="0.25">
      <c r="A37" s="73" t="s">
        <v>21</v>
      </c>
      <c r="B37" s="81">
        <v>195</v>
      </c>
      <c r="C37" s="81">
        <v>195</v>
      </c>
      <c r="D37" s="81">
        <v>195</v>
      </c>
      <c r="E37" s="81">
        <v>195</v>
      </c>
      <c r="F37" s="81">
        <v>195</v>
      </c>
      <c r="G37" s="81">
        <v>195</v>
      </c>
      <c r="H37" s="81">
        <v>195</v>
      </c>
      <c r="I37" s="81">
        <v>195</v>
      </c>
      <c r="J37" s="81">
        <v>195</v>
      </c>
      <c r="K37" s="81">
        <v>195</v>
      </c>
      <c r="L37" s="81">
        <v>195</v>
      </c>
      <c r="M37" s="81">
        <v>195</v>
      </c>
      <c r="N37" s="51"/>
      <c r="O37" s="61">
        <f t="shared" si="3"/>
        <v>2340</v>
      </c>
      <c r="P37" s="15"/>
      <c r="Q37" s="13">
        <f t="shared" si="2"/>
        <v>1.0402510387691763E-3</v>
      </c>
      <c r="R37" s="66" t="s">
        <v>127</v>
      </c>
    </row>
    <row r="38" spans="1:18" s="78" customFormat="1" ht="13.5" customHeight="1" x14ac:dyDescent="0.25">
      <c r="A38" s="73" t="s">
        <v>22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3000</v>
      </c>
      <c r="N38" s="51"/>
      <c r="O38" s="61">
        <f t="shared" si="3"/>
        <v>3000</v>
      </c>
      <c r="P38" s="15"/>
      <c r="Q38" s="13">
        <f t="shared" si="2"/>
        <v>1.3336551779092004E-3</v>
      </c>
      <c r="R38" s="66" t="s">
        <v>103</v>
      </c>
    </row>
    <row r="39" spans="1:18" s="78" customFormat="1" ht="13.5" customHeight="1" x14ac:dyDescent="0.25">
      <c r="A39" s="73" t="s">
        <v>23</v>
      </c>
      <c r="B39" s="81">
        <v>0</v>
      </c>
      <c r="C39" s="81">
        <v>0</v>
      </c>
      <c r="D39" s="81">
        <v>306</v>
      </c>
      <c r="E39" s="81">
        <v>306</v>
      </c>
      <c r="F39" s="81">
        <v>306</v>
      </c>
      <c r="G39" s="81">
        <v>306</v>
      </c>
      <c r="H39" s="81">
        <v>306</v>
      </c>
      <c r="I39" s="81">
        <v>306</v>
      </c>
      <c r="J39" s="81">
        <v>306</v>
      </c>
      <c r="K39" s="81">
        <v>306</v>
      </c>
      <c r="L39" s="81">
        <v>306</v>
      </c>
      <c r="M39" s="81">
        <v>306</v>
      </c>
      <c r="N39" s="51"/>
      <c r="O39" s="61">
        <f t="shared" si="3"/>
        <v>3060</v>
      </c>
      <c r="P39" s="15"/>
      <c r="Q39" s="13">
        <f t="shared" si="2"/>
        <v>1.3603282814673844E-3</v>
      </c>
      <c r="R39" s="66" t="s">
        <v>111</v>
      </c>
    </row>
    <row r="40" spans="1:18" s="78" customFormat="1" ht="13.5" customHeight="1" x14ac:dyDescent="0.25">
      <c r="A40" s="73" t="s">
        <v>61</v>
      </c>
      <c r="B40" s="81">
        <v>0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51"/>
      <c r="O40" s="61">
        <f t="shared" si="3"/>
        <v>0</v>
      </c>
      <c r="P40" s="15"/>
      <c r="Q40" s="13">
        <f t="shared" si="2"/>
        <v>0</v>
      </c>
      <c r="R40" s="66" t="s">
        <v>111</v>
      </c>
    </row>
    <row r="41" spans="1:18" s="78" customFormat="1" ht="13.5" customHeight="1" x14ac:dyDescent="0.25">
      <c r="A41" s="73" t="s">
        <v>15</v>
      </c>
      <c r="B41" s="81">
        <v>476.00000000000006</v>
      </c>
      <c r="C41" s="81">
        <v>476.00000000000006</v>
      </c>
      <c r="D41" s="81">
        <v>476.00000000000006</v>
      </c>
      <c r="E41" s="81">
        <v>476.00000000000006</v>
      </c>
      <c r="F41" s="81">
        <v>476.00000000000006</v>
      </c>
      <c r="G41" s="81">
        <v>476.00000000000006</v>
      </c>
      <c r="H41" s="81">
        <v>476.00000000000006</v>
      </c>
      <c r="I41" s="81">
        <v>476.00000000000006</v>
      </c>
      <c r="J41" s="81">
        <v>476.00000000000006</v>
      </c>
      <c r="K41" s="81">
        <v>476.00000000000006</v>
      </c>
      <c r="L41" s="81">
        <v>476.00000000000006</v>
      </c>
      <c r="M41" s="81">
        <v>476.00000000000006</v>
      </c>
      <c r="N41" s="51"/>
      <c r="O41" s="61">
        <f t="shared" si="3"/>
        <v>5712.0000000000009</v>
      </c>
      <c r="P41" s="15"/>
      <c r="Q41" s="13">
        <f t="shared" si="2"/>
        <v>2.5392794587391181E-3</v>
      </c>
      <c r="R41" s="66" t="s">
        <v>111</v>
      </c>
    </row>
    <row r="42" spans="1:18" s="78" customFormat="1" ht="13.5" customHeight="1" x14ac:dyDescent="0.25">
      <c r="A42" s="73" t="s">
        <v>16</v>
      </c>
      <c r="B42" s="81">
        <v>170</v>
      </c>
      <c r="C42" s="81">
        <v>170</v>
      </c>
      <c r="D42" s="81">
        <v>170</v>
      </c>
      <c r="E42" s="81">
        <v>170</v>
      </c>
      <c r="F42" s="81">
        <v>170</v>
      </c>
      <c r="G42" s="81">
        <v>170</v>
      </c>
      <c r="H42" s="81">
        <v>170</v>
      </c>
      <c r="I42" s="81">
        <v>170</v>
      </c>
      <c r="J42" s="81">
        <v>170</v>
      </c>
      <c r="K42" s="81">
        <v>170</v>
      </c>
      <c r="L42" s="81">
        <v>170</v>
      </c>
      <c r="M42" s="81">
        <v>170</v>
      </c>
      <c r="N42" s="51"/>
      <c r="O42" s="61">
        <f t="shared" si="3"/>
        <v>2040</v>
      </c>
      <c r="P42" s="15"/>
      <c r="Q42" s="13">
        <f t="shared" si="2"/>
        <v>9.0688552097825626E-4</v>
      </c>
      <c r="R42" s="66" t="s">
        <v>111</v>
      </c>
    </row>
    <row r="43" spans="1:18" s="78" customFormat="1" ht="13.5" customHeight="1" x14ac:dyDescent="0.25">
      <c r="A43" s="73" t="s">
        <v>2</v>
      </c>
      <c r="B43" s="81">
        <v>68</v>
      </c>
      <c r="C43" s="81">
        <v>68</v>
      </c>
      <c r="D43" s="81">
        <v>68</v>
      </c>
      <c r="E43" s="81">
        <v>68</v>
      </c>
      <c r="F43" s="81">
        <v>68</v>
      </c>
      <c r="G43" s="81">
        <v>68</v>
      </c>
      <c r="H43" s="81">
        <v>68</v>
      </c>
      <c r="I43" s="81">
        <v>68</v>
      </c>
      <c r="J43" s="81">
        <v>68</v>
      </c>
      <c r="K43" s="81">
        <v>68</v>
      </c>
      <c r="L43" s="81">
        <v>68</v>
      </c>
      <c r="M43" s="81">
        <v>68</v>
      </c>
      <c r="N43" s="51"/>
      <c r="O43" s="61">
        <f t="shared" si="3"/>
        <v>816</v>
      </c>
      <c r="P43" s="15"/>
      <c r="Q43" s="13">
        <f t="shared" si="2"/>
        <v>3.627542083913025E-4</v>
      </c>
      <c r="R43" s="66" t="s">
        <v>111</v>
      </c>
    </row>
    <row r="44" spans="1:18" s="78" customFormat="1" ht="13.5" customHeight="1" x14ac:dyDescent="0.25">
      <c r="A44" s="73" t="s">
        <v>3</v>
      </c>
      <c r="B44" s="81">
        <v>102.00000000000001</v>
      </c>
      <c r="C44" s="81">
        <v>102.00000000000001</v>
      </c>
      <c r="D44" s="81">
        <v>102.00000000000001</v>
      </c>
      <c r="E44" s="81">
        <v>102.00000000000001</v>
      </c>
      <c r="F44" s="81">
        <v>102.00000000000001</v>
      </c>
      <c r="G44" s="81">
        <v>102.00000000000001</v>
      </c>
      <c r="H44" s="81">
        <v>102.00000000000001</v>
      </c>
      <c r="I44" s="81">
        <v>102.00000000000001</v>
      </c>
      <c r="J44" s="81">
        <v>102.00000000000001</v>
      </c>
      <c r="K44" s="81">
        <v>102.00000000000001</v>
      </c>
      <c r="L44" s="81">
        <v>102.00000000000001</v>
      </c>
      <c r="M44" s="81">
        <v>102.00000000000001</v>
      </c>
      <c r="N44" s="51"/>
      <c r="O44" s="61">
        <f t="shared" si="3"/>
        <v>1224.0000000000002</v>
      </c>
      <c r="P44" s="15"/>
      <c r="Q44" s="13">
        <f t="shared" si="2"/>
        <v>5.4413131258695382E-4</v>
      </c>
      <c r="R44" s="66" t="s">
        <v>111</v>
      </c>
    </row>
    <row r="45" spans="1:18" s="82" customFormat="1" ht="13.5" customHeight="1" x14ac:dyDescent="0.25">
      <c r="A45" s="112" t="s">
        <v>60</v>
      </c>
      <c r="B45" s="91">
        <v>16146.740152875</v>
      </c>
      <c r="C45" s="91">
        <v>16146.740152875</v>
      </c>
      <c r="D45" s="91">
        <v>16146.740152875</v>
      </c>
      <c r="E45" s="91">
        <v>16146.740152875</v>
      </c>
      <c r="F45" s="91">
        <v>16146.740152875</v>
      </c>
      <c r="G45" s="91">
        <v>16146.740152875</v>
      </c>
      <c r="H45" s="91">
        <v>16146.740152875</v>
      </c>
      <c r="I45" s="91">
        <v>16146.740152875</v>
      </c>
      <c r="J45" s="91">
        <v>16146.740152875</v>
      </c>
      <c r="K45" s="91">
        <v>16146.740152875</v>
      </c>
      <c r="L45" s="91">
        <v>16146.740152875</v>
      </c>
      <c r="M45" s="91">
        <v>35746.060152875005</v>
      </c>
      <c r="N45" s="51"/>
      <c r="O45" s="91">
        <f t="shared" si="3"/>
        <v>213360.20183449998</v>
      </c>
      <c r="P45" s="15"/>
      <c r="Q45" s="13">
        <f t="shared" si="2"/>
        <v>9.4849645978777652E-2</v>
      </c>
      <c r="R45" s="66" t="s">
        <v>104</v>
      </c>
    </row>
    <row r="46" spans="1:18" s="46" customFormat="1" ht="13.5" customHeight="1" x14ac:dyDescent="0.25">
      <c r="A46" s="73" t="s">
        <v>24</v>
      </c>
      <c r="B46" s="81">
        <v>72</v>
      </c>
      <c r="C46" s="81">
        <v>72</v>
      </c>
      <c r="D46" s="81">
        <v>72</v>
      </c>
      <c r="E46" s="81">
        <v>72</v>
      </c>
      <c r="F46" s="81">
        <v>72</v>
      </c>
      <c r="G46" s="81">
        <v>72</v>
      </c>
      <c r="H46" s="81">
        <v>72</v>
      </c>
      <c r="I46" s="81">
        <v>72</v>
      </c>
      <c r="J46" s="81">
        <v>72</v>
      </c>
      <c r="K46" s="81">
        <v>72</v>
      </c>
      <c r="L46" s="81">
        <v>72</v>
      </c>
      <c r="M46" s="81">
        <v>72</v>
      </c>
      <c r="N46" s="51"/>
      <c r="O46" s="61">
        <f t="shared" si="3"/>
        <v>864</v>
      </c>
      <c r="P46" s="15"/>
      <c r="Q46" s="13">
        <f t="shared" si="2"/>
        <v>3.8409269123784972E-4</v>
      </c>
      <c r="R46" s="66" t="s">
        <v>122</v>
      </c>
    </row>
    <row r="47" spans="1:18" s="46" customFormat="1" ht="13.5" customHeight="1" x14ac:dyDescent="0.25">
      <c r="A47" s="73" t="s">
        <v>25</v>
      </c>
      <c r="B47" s="81">
        <v>1152</v>
      </c>
      <c r="C47" s="81">
        <v>1152</v>
      </c>
      <c r="D47" s="81">
        <v>1152</v>
      </c>
      <c r="E47" s="81">
        <v>1152</v>
      </c>
      <c r="F47" s="81">
        <v>1152</v>
      </c>
      <c r="G47" s="81">
        <v>1152</v>
      </c>
      <c r="H47" s="81">
        <v>1152</v>
      </c>
      <c r="I47" s="81">
        <v>1152</v>
      </c>
      <c r="J47" s="81">
        <v>1152</v>
      </c>
      <c r="K47" s="81">
        <v>1152</v>
      </c>
      <c r="L47" s="81">
        <v>1152</v>
      </c>
      <c r="M47" s="81">
        <v>1152</v>
      </c>
      <c r="N47" s="51"/>
      <c r="O47" s="61">
        <f t="shared" si="3"/>
        <v>13824</v>
      </c>
      <c r="P47" s="15"/>
      <c r="Q47" s="13">
        <f t="shared" si="2"/>
        <v>6.1454830598055956E-3</v>
      </c>
      <c r="R47" s="66" t="s">
        <v>117</v>
      </c>
    </row>
    <row r="48" spans="1:18" s="46" customFormat="1" ht="13.5" customHeight="1" x14ac:dyDescent="0.25">
      <c r="A48" s="73" t="s">
        <v>26</v>
      </c>
      <c r="B48" s="83">
        <v>108</v>
      </c>
      <c r="C48" s="83">
        <v>108</v>
      </c>
      <c r="D48" s="83">
        <v>108</v>
      </c>
      <c r="E48" s="83">
        <v>108</v>
      </c>
      <c r="F48" s="83">
        <v>108</v>
      </c>
      <c r="G48" s="83">
        <v>108</v>
      </c>
      <c r="H48" s="83">
        <v>108</v>
      </c>
      <c r="I48" s="83">
        <v>108</v>
      </c>
      <c r="J48" s="83">
        <v>108</v>
      </c>
      <c r="K48" s="83">
        <v>108</v>
      </c>
      <c r="L48" s="83">
        <v>108</v>
      </c>
      <c r="M48" s="83">
        <v>108</v>
      </c>
      <c r="N48" s="51"/>
      <c r="O48" s="61">
        <f t="shared" ref="O48:O73" si="5">SUM(B48:M48)</f>
        <v>1296</v>
      </c>
      <c r="P48" s="15"/>
      <c r="Q48" s="13">
        <f t="shared" ref="Q48:Q72" si="6">O48/$O$18</f>
        <v>5.761390368567745E-4</v>
      </c>
      <c r="R48" s="66" t="s">
        <v>117</v>
      </c>
    </row>
    <row r="49" spans="1:18" s="46" customFormat="1" ht="13.5" customHeight="1" x14ac:dyDescent="0.25">
      <c r="A49" s="73" t="s">
        <v>35</v>
      </c>
      <c r="B49" s="81">
        <v>200</v>
      </c>
      <c r="C49" s="81">
        <v>200</v>
      </c>
      <c r="D49" s="81">
        <v>200</v>
      </c>
      <c r="E49" s="81">
        <v>200</v>
      </c>
      <c r="F49" s="81">
        <v>200</v>
      </c>
      <c r="G49" s="81">
        <v>200</v>
      </c>
      <c r="H49" s="81">
        <v>200</v>
      </c>
      <c r="I49" s="81">
        <v>200</v>
      </c>
      <c r="J49" s="81">
        <v>200</v>
      </c>
      <c r="K49" s="81">
        <v>200</v>
      </c>
      <c r="L49" s="81">
        <v>200</v>
      </c>
      <c r="M49" s="81">
        <v>200</v>
      </c>
      <c r="N49" s="51"/>
      <c r="O49" s="61">
        <f t="shared" si="5"/>
        <v>2400</v>
      </c>
      <c r="P49" s="15"/>
      <c r="Q49" s="13">
        <f t="shared" si="6"/>
        <v>1.0669241423273603E-3</v>
      </c>
      <c r="R49" s="66" t="s">
        <v>109</v>
      </c>
    </row>
    <row r="50" spans="1:18" s="46" customFormat="1" ht="13.5" customHeight="1" x14ac:dyDescent="0.25">
      <c r="A50" s="73" t="s">
        <v>37</v>
      </c>
      <c r="B50" s="81">
        <v>3196.0000000000005</v>
      </c>
      <c r="C50" s="81">
        <v>918.00000000000011</v>
      </c>
      <c r="D50" s="81">
        <v>1020.0000000000001</v>
      </c>
      <c r="E50" s="81">
        <v>136</v>
      </c>
      <c r="F50" s="81">
        <v>136</v>
      </c>
      <c r="G50" s="81">
        <v>136</v>
      </c>
      <c r="H50" s="81">
        <v>136</v>
      </c>
      <c r="I50" s="81">
        <v>136</v>
      </c>
      <c r="J50" s="81">
        <v>136</v>
      </c>
      <c r="K50" s="81">
        <v>136</v>
      </c>
      <c r="L50" s="81">
        <v>136</v>
      </c>
      <c r="M50" s="81">
        <v>136</v>
      </c>
      <c r="N50" s="51"/>
      <c r="O50" s="61">
        <f t="shared" si="5"/>
        <v>6358.0000000000009</v>
      </c>
      <c r="P50" s="15"/>
      <c r="Q50" s="13">
        <f t="shared" si="6"/>
        <v>2.8264598737155655E-3</v>
      </c>
      <c r="R50" s="66" t="s">
        <v>111</v>
      </c>
    </row>
    <row r="51" spans="1:18" s="46" customFormat="1" ht="13.5" customHeight="1" x14ac:dyDescent="0.25">
      <c r="A51" s="73" t="s">
        <v>38</v>
      </c>
      <c r="B51" s="81">
        <v>0</v>
      </c>
      <c r="C51" s="81">
        <v>0</v>
      </c>
      <c r="D51" s="81">
        <v>100</v>
      </c>
      <c r="E51" s="81">
        <v>0</v>
      </c>
      <c r="F51" s="81">
        <v>0</v>
      </c>
      <c r="G51" s="81">
        <v>100</v>
      </c>
      <c r="H51" s="81">
        <v>0</v>
      </c>
      <c r="I51" s="81">
        <v>0</v>
      </c>
      <c r="J51" s="81">
        <v>100</v>
      </c>
      <c r="K51" s="81">
        <v>0</v>
      </c>
      <c r="L51" s="81">
        <v>0</v>
      </c>
      <c r="M51" s="81">
        <v>100</v>
      </c>
      <c r="N51" s="51"/>
      <c r="O51" s="61">
        <f t="shared" si="5"/>
        <v>400</v>
      </c>
      <c r="P51" s="15"/>
      <c r="Q51" s="13">
        <f t="shared" si="6"/>
        <v>1.7782069038789337E-4</v>
      </c>
      <c r="R51" s="66" t="s">
        <v>116</v>
      </c>
    </row>
    <row r="52" spans="1:18" s="46" customFormat="1" ht="13.5" customHeight="1" x14ac:dyDescent="0.25">
      <c r="A52" s="73" t="s">
        <v>39</v>
      </c>
      <c r="B52" s="81"/>
      <c r="C52" s="81"/>
      <c r="D52" s="81"/>
      <c r="E52" s="81"/>
      <c r="F52" s="81">
        <v>0</v>
      </c>
      <c r="G52" s="81"/>
      <c r="H52" s="81"/>
      <c r="I52" s="81"/>
      <c r="J52" s="81"/>
      <c r="K52" s="81"/>
      <c r="L52" s="81"/>
      <c r="M52" s="81">
        <v>120</v>
      </c>
      <c r="N52" s="51"/>
      <c r="O52" s="61">
        <f t="shared" si="5"/>
        <v>120</v>
      </c>
      <c r="P52" s="15"/>
      <c r="Q52" s="13">
        <f t="shared" si="6"/>
        <v>5.3346207116368016E-5</v>
      </c>
      <c r="R52" s="66" t="s">
        <v>118</v>
      </c>
    </row>
    <row r="53" spans="1:18" s="46" customFormat="1" ht="13.5" customHeight="1" x14ac:dyDescent="0.25">
      <c r="A53" s="73" t="s">
        <v>43</v>
      </c>
      <c r="B53" s="81">
        <v>110</v>
      </c>
      <c r="C53" s="81">
        <v>110</v>
      </c>
      <c r="D53" s="81">
        <v>110</v>
      </c>
      <c r="E53" s="81">
        <v>110</v>
      </c>
      <c r="F53" s="81">
        <v>110</v>
      </c>
      <c r="G53" s="81">
        <v>110</v>
      </c>
      <c r="H53" s="81">
        <v>110</v>
      </c>
      <c r="I53" s="81">
        <v>110</v>
      </c>
      <c r="J53" s="81">
        <v>110</v>
      </c>
      <c r="K53" s="81">
        <v>110</v>
      </c>
      <c r="L53" s="81">
        <v>110</v>
      </c>
      <c r="M53" s="81">
        <v>110</v>
      </c>
      <c r="N53" s="51"/>
      <c r="O53" s="61">
        <f t="shared" si="5"/>
        <v>1320</v>
      </c>
      <c r="P53" s="15"/>
      <c r="Q53" s="13">
        <f t="shared" si="6"/>
        <v>5.8680827828004817E-4</v>
      </c>
      <c r="R53" s="66" t="s">
        <v>116</v>
      </c>
    </row>
    <row r="54" spans="1:18" s="46" customFormat="1" ht="13.5" customHeight="1" x14ac:dyDescent="0.25">
      <c r="A54" s="73" t="s">
        <v>44</v>
      </c>
      <c r="B54" s="81">
        <v>168</v>
      </c>
      <c r="C54" s="81">
        <v>168</v>
      </c>
      <c r="D54" s="81">
        <v>168</v>
      </c>
      <c r="E54" s="81">
        <v>168</v>
      </c>
      <c r="F54" s="81">
        <v>168</v>
      </c>
      <c r="G54" s="81">
        <v>168</v>
      </c>
      <c r="H54" s="81">
        <v>168</v>
      </c>
      <c r="I54" s="81">
        <v>168</v>
      </c>
      <c r="J54" s="81">
        <v>168</v>
      </c>
      <c r="K54" s="81">
        <v>168</v>
      </c>
      <c r="L54" s="81">
        <v>168</v>
      </c>
      <c r="M54" s="81">
        <v>168</v>
      </c>
      <c r="N54" s="51"/>
      <c r="O54" s="61">
        <f t="shared" si="5"/>
        <v>2016</v>
      </c>
      <c r="P54" s="15"/>
      <c r="Q54" s="13">
        <f t="shared" si="6"/>
        <v>8.962162795549826E-4</v>
      </c>
      <c r="R54" s="66" t="s">
        <v>116</v>
      </c>
    </row>
    <row r="55" spans="1:18" s="46" customFormat="1" ht="13.5" customHeight="1" x14ac:dyDescent="0.25">
      <c r="A55" s="73" t="s">
        <v>62</v>
      </c>
      <c r="B55" s="81">
        <v>374</v>
      </c>
      <c r="C55" s="81">
        <v>374</v>
      </c>
      <c r="D55" s="81">
        <v>374</v>
      </c>
      <c r="E55" s="81">
        <v>374</v>
      </c>
      <c r="F55" s="81">
        <v>374</v>
      </c>
      <c r="G55" s="81">
        <v>374</v>
      </c>
      <c r="H55" s="81">
        <v>374</v>
      </c>
      <c r="I55" s="81">
        <v>374</v>
      </c>
      <c r="J55" s="81">
        <v>374</v>
      </c>
      <c r="K55" s="81">
        <v>374</v>
      </c>
      <c r="L55" s="81">
        <v>374</v>
      </c>
      <c r="M55" s="81">
        <v>374</v>
      </c>
      <c r="N55" s="51"/>
      <c r="O55" s="61">
        <f t="shared" si="5"/>
        <v>4488</v>
      </c>
      <c r="P55" s="15"/>
      <c r="Q55" s="13">
        <f t="shared" si="6"/>
        <v>1.9951481461521637E-3</v>
      </c>
      <c r="R55" s="66" t="s">
        <v>111</v>
      </c>
    </row>
    <row r="56" spans="1:18" s="46" customFormat="1" ht="13.5" customHeight="1" x14ac:dyDescent="0.25">
      <c r="A56" s="73" t="s">
        <v>46</v>
      </c>
      <c r="B56" s="92">
        <v>500</v>
      </c>
      <c r="C56" s="92">
        <v>500</v>
      </c>
      <c r="D56" s="92">
        <v>500</v>
      </c>
      <c r="E56" s="92">
        <v>500</v>
      </c>
      <c r="F56" s="92">
        <v>500</v>
      </c>
      <c r="G56" s="92">
        <v>500</v>
      </c>
      <c r="H56" s="92">
        <v>500</v>
      </c>
      <c r="I56" s="92">
        <v>500</v>
      </c>
      <c r="J56" s="92">
        <v>500</v>
      </c>
      <c r="K56" s="92">
        <v>500</v>
      </c>
      <c r="L56" s="92">
        <v>500</v>
      </c>
      <c r="M56" s="92">
        <v>500</v>
      </c>
      <c r="N56" s="51"/>
      <c r="O56" s="61">
        <f t="shared" si="5"/>
        <v>6000</v>
      </c>
      <c r="P56" s="15"/>
      <c r="Q56" s="13">
        <f t="shared" si="6"/>
        <v>2.6673103558184008E-3</v>
      </c>
      <c r="R56" s="66" t="s">
        <v>116</v>
      </c>
    </row>
    <row r="57" spans="1:18" s="46" customFormat="1" ht="13.5" customHeight="1" x14ac:dyDescent="0.25">
      <c r="A57" s="73" t="s">
        <v>47</v>
      </c>
      <c r="B57" s="81">
        <v>1350</v>
      </c>
      <c r="C57" s="81">
        <v>1350</v>
      </c>
      <c r="D57" s="81">
        <v>1350</v>
      </c>
      <c r="E57" s="81">
        <v>1350</v>
      </c>
      <c r="F57" s="81">
        <v>1350</v>
      </c>
      <c r="G57" s="81">
        <v>1350</v>
      </c>
      <c r="H57" s="81">
        <v>1350</v>
      </c>
      <c r="I57" s="81">
        <v>1350</v>
      </c>
      <c r="J57" s="81">
        <v>1350</v>
      </c>
      <c r="K57" s="81">
        <v>1350</v>
      </c>
      <c r="L57" s="81">
        <v>1350</v>
      </c>
      <c r="M57" s="81">
        <v>1350</v>
      </c>
      <c r="N57" s="51"/>
      <c r="O57" s="61">
        <f t="shared" si="5"/>
        <v>16200</v>
      </c>
      <c r="P57" s="15"/>
      <c r="Q57" s="13">
        <f t="shared" si="6"/>
        <v>7.2017379607096817E-3</v>
      </c>
      <c r="R57" s="66" t="s">
        <v>116</v>
      </c>
    </row>
    <row r="58" spans="1:18" s="46" customFormat="1" ht="13.5" customHeight="1" x14ac:dyDescent="0.25">
      <c r="A58" s="73" t="s">
        <v>27</v>
      </c>
      <c r="B58" s="81">
        <v>50</v>
      </c>
      <c r="C58" s="81">
        <v>50</v>
      </c>
      <c r="D58" s="81">
        <v>50</v>
      </c>
      <c r="E58" s="81">
        <v>50</v>
      </c>
      <c r="F58" s="81">
        <v>50</v>
      </c>
      <c r="G58" s="81">
        <v>50</v>
      </c>
      <c r="H58" s="81">
        <v>50</v>
      </c>
      <c r="I58" s="81">
        <v>50</v>
      </c>
      <c r="J58" s="81">
        <v>50</v>
      </c>
      <c r="K58" s="81">
        <v>50</v>
      </c>
      <c r="L58" s="81">
        <v>50</v>
      </c>
      <c r="M58" s="81">
        <v>50</v>
      </c>
      <c r="N58" s="51"/>
      <c r="O58" s="61">
        <f t="shared" si="5"/>
        <v>600</v>
      </c>
      <c r="P58" s="15"/>
      <c r="Q58" s="13">
        <f t="shared" si="6"/>
        <v>2.6673103558184008E-4</v>
      </c>
      <c r="R58" s="66" t="s">
        <v>116</v>
      </c>
    </row>
    <row r="59" spans="1:18" s="46" customFormat="1" ht="13.5" customHeight="1" x14ac:dyDescent="0.25">
      <c r="A59" s="73" t="s">
        <v>51</v>
      </c>
      <c r="B59" s="81">
        <v>0</v>
      </c>
      <c r="C59" s="81">
        <v>578</v>
      </c>
      <c r="D59" s="81">
        <v>0</v>
      </c>
      <c r="E59" s="81">
        <v>29920.000000000004</v>
      </c>
      <c r="F59" s="81">
        <v>1972.0000000000002</v>
      </c>
      <c r="G59" s="81">
        <v>544</v>
      </c>
      <c r="H59" s="81">
        <v>544</v>
      </c>
      <c r="I59" s="81">
        <v>544</v>
      </c>
      <c r="J59" s="81">
        <v>544</v>
      </c>
      <c r="K59" s="81">
        <v>544</v>
      </c>
      <c r="L59" s="81">
        <v>544</v>
      </c>
      <c r="M59" s="81">
        <v>544</v>
      </c>
      <c r="N59" s="51"/>
      <c r="O59" s="61">
        <f t="shared" si="5"/>
        <v>36278</v>
      </c>
      <c r="P59" s="15"/>
      <c r="Q59" s="13">
        <f t="shared" si="6"/>
        <v>1.6127447514729991E-2</v>
      </c>
      <c r="R59" s="66" t="s">
        <v>111</v>
      </c>
    </row>
    <row r="60" spans="1:18" s="46" customFormat="1" ht="13.5" customHeight="1" x14ac:dyDescent="0.25">
      <c r="A60" s="73" t="s">
        <v>40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51"/>
      <c r="O60" s="61">
        <f t="shared" si="5"/>
        <v>0</v>
      </c>
      <c r="P60" s="15"/>
      <c r="Q60" s="13">
        <f t="shared" si="6"/>
        <v>0</v>
      </c>
      <c r="R60" s="66" t="s">
        <v>110</v>
      </c>
    </row>
    <row r="61" spans="1:18" s="46" customFormat="1" ht="13.5" customHeight="1" x14ac:dyDescent="0.3">
      <c r="A61" s="73" t="s">
        <v>52</v>
      </c>
      <c r="B61" s="81"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15500</v>
      </c>
      <c r="N61" s="51"/>
      <c r="O61" s="81">
        <f t="shared" si="5"/>
        <v>15500</v>
      </c>
      <c r="P61" s="15"/>
      <c r="Q61" s="13">
        <f t="shared" si="6"/>
        <v>6.8905517525308683E-3</v>
      </c>
      <c r="R61" s="80" t="s">
        <v>68</v>
      </c>
    </row>
    <row r="62" spans="1:18" s="46" customFormat="1" ht="13.5" customHeight="1" x14ac:dyDescent="0.25">
      <c r="A62" s="73" t="s">
        <v>53</v>
      </c>
      <c r="B62" s="81">
        <v>0</v>
      </c>
      <c r="C62" s="81">
        <v>0</v>
      </c>
      <c r="D62" s="81">
        <v>0</v>
      </c>
      <c r="E62" s="81">
        <v>0</v>
      </c>
      <c r="F62" s="81">
        <v>0</v>
      </c>
      <c r="G62" s="81">
        <v>6500</v>
      </c>
      <c r="H62" s="81">
        <v>0</v>
      </c>
      <c r="I62" s="81">
        <v>0</v>
      </c>
      <c r="J62" s="81">
        <v>6500</v>
      </c>
      <c r="K62" s="81">
        <v>0</v>
      </c>
      <c r="L62" s="81">
        <v>0</v>
      </c>
      <c r="M62" s="81">
        <v>0</v>
      </c>
      <c r="N62" s="51"/>
      <c r="O62" s="61">
        <f t="shared" si="5"/>
        <v>13000</v>
      </c>
      <c r="P62" s="15"/>
      <c r="Q62" s="13">
        <f t="shared" si="6"/>
        <v>5.7791724376065352E-3</v>
      </c>
      <c r="R62" s="66" t="s">
        <v>116</v>
      </c>
    </row>
    <row r="63" spans="1:18" s="46" customFormat="1" ht="13.5" customHeight="1" x14ac:dyDescent="0.25">
      <c r="A63" s="73" t="s">
        <v>54</v>
      </c>
      <c r="B63" s="81">
        <v>0</v>
      </c>
      <c r="C63" s="81">
        <v>0</v>
      </c>
      <c r="D63" s="81">
        <v>0</v>
      </c>
      <c r="E63" s="81">
        <v>0</v>
      </c>
      <c r="F63" s="81">
        <v>0</v>
      </c>
      <c r="G63" s="81">
        <v>250</v>
      </c>
      <c r="H63" s="81">
        <v>0</v>
      </c>
      <c r="I63" s="81">
        <v>0</v>
      </c>
      <c r="J63" s="81">
        <v>250</v>
      </c>
      <c r="K63" s="81">
        <v>0</v>
      </c>
      <c r="L63" s="81">
        <v>0</v>
      </c>
      <c r="M63" s="81">
        <v>0</v>
      </c>
      <c r="N63" s="51"/>
      <c r="O63" s="61">
        <f t="shared" si="5"/>
        <v>500</v>
      </c>
      <c r="P63" s="15"/>
      <c r="Q63" s="13">
        <f t="shared" si="6"/>
        <v>2.2227586298486672E-4</v>
      </c>
      <c r="R63" s="66" t="s">
        <v>116</v>
      </c>
    </row>
    <row r="64" spans="1:18" s="46" customFormat="1" ht="13.5" customHeight="1" x14ac:dyDescent="0.3">
      <c r="A64" s="73" t="s">
        <v>56</v>
      </c>
      <c r="B64" s="81"/>
      <c r="C64" s="81"/>
      <c r="D64" s="81"/>
      <c r="E64" s="81"/>
      <c r="F64" s="81"/>
      <c r="G64" s="81"/>
      <c r="H64" s="81"/>
      <c r="I64" s="81"/>
      <c r="J64" s="81"/>
      <c r="K64" s="81">
        <v>0</v>
      </c>
      <c r="L64" s="81">
        <v>0</v>
      </c>
      <c r="M64" s="81">
        <v>8000</v>
      </c>
      <c r="N64" s="51"/>
      <c r="O64" s="61">
        <f t="shared" si="5"/>
        <v>8000</v>
      </c>
      <c r="P64" s="15"/>
      <c r="Q64" s="13">
        <f t="shared" si="6"/>
        <v>3.5564138077578676E-3</v>
      </c>
      <c r="R64" s="80" t="s">
        <v>68</v>
      </c>
    </row>
    <row r="65" spans="1:18" s="46" customFormat="1" ht="13.5" customHeight="1" x14ac:dyDescent="0.3">
      <c r="A65" s="73" t="s">
        <v>57</v>
      </c>
      <c r="B65" s="81">
        <v>0</v>
      </c>
      <c r="C65" s="81">
        <v>0</v>
      </c>
      <c r="D65" s="81">
        <v>250</v>
      </c>
      <c r="E65" s="81">
        <v>0</v>
      </c>
      <c r="F65" s="81">
        <v>0</v>
      </c>
      <c r="G65" s="81">
        <v>250</v>
      </c>
      <c r="H65" s="81">
        <v>0</v>
      </c>
      <c r="I65" s="81">
        <v>0</v>
      </c>
      <c r="J65" s="81">
        <v>250</v>
      </c>
      <c r="K65" s="81">
        <v>0</v>
      </c>
      <c r="L65" s="81">
        <v>0</v>
      </c>
      <c r="M65" s="81">
        <v>250</v>
      </c>
      <c r="N65" s="51"/>
      <c r="O65" s="61">
        <f t="shared" si="5"/>
        <v>1000</v>
      </c>
      <c r="P65" s="15"/>
      <c r="Q65" s="13">
        <f t="shared" si="6"/>
        <v>4.4455172596973345E-4</v>
      </c>
      <c r="R65" s="80" t="s">
        <v>68</v>
      </c>
    </row>
    <row r="66" spans="1:18" s="46" customFormat="1" ht="13.5" customHeight="1" x14ac:dyDescent="0.25">
      <c r="A66" s="73" t="s">
        <v>58</v>
      </c>
      <c r="B66" s="81">
        <v>144</v>
      </c>
      <c r="C66" s="81">
        <v>144</v>
      </c>
      <c r="D66" s="81">
        <v>144</v>
      </c>
      <c r="E66" s="81">
        <v>144</v>
      </c>
      <c r="F66" s="81">
        <v>144</v>
      </c>
      <c r="G66" s="81">
        <v>144</v>
      </c>
      <c r="H66" s="81">
        <v>144</v>
      </c>
      <c r="I66" s="81">
        <v>144</v>
      </c>
      <c r="J66" s="81">
        <v>144</v>
      </c>
      <c r="K66" s="81">
        <v>144</v>
      </c>
      <c r="L66" s="81">
        <v>144</v>
      </c>
      <c r="M66" s="81">
        <v>144</v>
      </c>
      <c r="N66" s="51"/>
      <c r="O66" s="61">
        <f t="shared" si="5"/>
        <v>1728</v>
      </c>
      <c r="P66" s="15"/>
      <c r="Q66" s="13">
        <f t="shared" si="6"/>
        <v>7.6818538247569945E-4</v>
      </c>
      <c r="R66" s="66" t="s">
        <v>117</v>
      </c>
    </row>
    <row r="67" spans="1:18" s="46" customFormat="1" ht="13.5" customHeight="1" x14ac:dyDescent="0.25">
      <c r="A67" s="73" t="s">
        <v>59</v>
      </c>
      <c r="B67" s="81">
        <v>144</v>
      </c>
      <c r="C67" s="81">
        <v>144</v>
      </c>
      <c r="D67" s="81">
        <v>144</v>
      </c>
      <c r="E67" s="81">
        <v>144</v>
      </c>
      <c r="F67" s="81">
        <v>144</v>
      </c>
      <c r="G67" s="81">
        <v>144</v>
      </c>
      <c r="H67" s="81">
        <v>144</v>
      </c>
      <c r="I67" s="81">
        <v>144</v>
      </c>
      <c r="J67" s="81">
        <v>144</v>
      </c>
      <c r="K67" s="81">
        <v>144</v>
      </c>
      <c r="L67" s="81">
        <v>144</v>
      </c>
      <c r="M67" s="81">
        <v>144</v>
      </c>
      <c r="N67" s="51"/>
      <c r="O67" s="61">
        <f t="shared" si="5"/>
        <v>1728</v>
      </c>
      <c r="P67" s="15"/>
      <c r="Q67" s="13">
        <f t="shared" si="6"/>
        <v>7.6818538247569945E-4</v>
      </c>
      <c r="R67" s="66" t="s">
        <v>117</v>
      </c>
    </row>
    <row r="68" spans="1:18" s="46" customFormat="1" ht="13.5" customHeight="1" x14ac:dyDescent="0.25">
      <c r="A68" s="73" t="s">
        <v>28</v>
      </c>
      <c r="B68" s="81">
        <v>43.199999999999996</v>
      </c>
      <c r="C68" s="81">
        <v>43.199999999999996</v>
      </c>
      <c r="D68" s="81">
        <v>43.199999999999996</v>
      </c>
      <c r="E68" s="81">
        <v>43.199999999999996</v>
      </c>
      <c r="F68" s="81">
        <v>43.199999999999996</v>
      </c>
      <c r="G68" s="81">
        <v>43.199999999999996</v>
      </c>
      <c r="H68" s="81">
        <v>43.199999999999996</v>
      </c>
      <c r="I68" s="81">
        <v>43.199999999999996</v>
      </c>
      <c r="J68" s="81">
        <v>43.199999999999996</v>
      </c>
      <c r="K68" s="81">
        <v>43.199999999999996</v>
      </c>
      <c r="L68" s="81">
        <v>43.199999999999996</v>
      </c>
      <c r="M68" s="81">
        <v>43.199999999999996</v>
      </c>
      <c r="N68" s="51"/>
      <c r="O68" s="61">
        <f t="shared" si="5"/>
        <v>518.4</v>
      </c>
      <c r="P68" s="15"/>
      <c r="Q68" s="13">
        <f t="shared" si="6"/>
        <v>2.3045561474270982E-4</v>
      </c>
      <c r="R68" s="66" t="s">
        <v>117</v>
      </c>
    </row>
    <row r="69" spans="1:18" s="46" customFormat="1" ht="13.5" customHeight="1" x14ac:dyDescent="0.25">
      <c r="A69" s="73" t="s">
        <v>29</v>
      </c>
      <c r="B69" s="81">
        <v>0</v>
      </c>
      <c r="C69" s="81">
        <v>0</v>
      </c>
      <c r="D69" s="81">
        <v>680</v>
      </c>
      <c r="E69" s="81">
        <v>0</v>
      </c>
      <c r="F69" s="81">
        <v>0</v>
      </c>
      <c r="G69" s="81">
        <v>680</v>
      </c>
      <c r="H69" s="81">
        <v>0</v>
      </c>
      <c r="I69" s="81">
        <v>0</v>
      </c>
      <c r="J69" s="81">
        <v>680</v>
      </c>
      <c r="K69" s="81">
        <v>0</v>
      </c>
      <c r="L69" s="81">
        <v>0</v>
      </c>
      <c r="M69" s="81">
        <v>680</v>
      </c>
      <c r="N69" s="51"/>
      <c r="O69" s="61">
        <f t="shared" si="5"/>
        <v>2720</v>
      </c>
      <c r="P69" s="15"/>
      <c r="Q69" s="13">
        <f t="shared" si="6"/>
        <v>1.2091806946376749E-3</v>
      </c>
      <c r="R69" s="66" t="s">
        <v>111</v>
      </c>
    </row>
    <row r="70" spans="1:18" s="46" customFormat="1" ht="13.5" customHeight="1" x14ac:dyDescent="0.25">
      <c r="A70" s="73" t="s">
        <v>30</v>
      </c>
      <c r="B70" s="81">
        <v>72</v>
      </c>
      <c r="C70" s="81">
        <v>72</v>
      </c>
      <c r="D70" s="81">
        <v>72</v>
      </c>
      <c r="E70" s="81">
        <v>72</v>
      </c>
      <c r="F70" s="81">
        <v>72</v>
      </c>
      <c r="G70" s="81">
        <v>72</v>
      </c>
      <c r="H70" s="81">
        <v>72</v>
      </c>
      <c r="I70" s="81">
        <v>72</v>
      </c>
      <c r="J70" s="81">
        <v>72</v>
      </c>
      <c r="K70" s="81">
        <v>72</v>
      </c>
      <c r="L70" s="81">
        <v>72</v>
      </c>
      <c r="M70" s="81">
        <v>72</v>
      </c>
      <c r="N70" s="51"/>
      <c r="O70" s="61">
        <f t="shared" si="5"/>
        <v>864</v>
      </c>
      <c r="P70" s="15"/>
      <c r="Q70" s="13">
        <f t="shared" si="6"/>
        <v>3.8409269123784972E-4</v>
      </c>
      <c r="R70" s="66" t="s">
        <v>117</v>
      </c>
    </row>
    <row r="71" spans="1:18" s="46" customFormat="1" ht="13.5" customHeight="1" x14ac:dyDescent="0.25">
      <c r="A71" s="73" t="s">
        <v>31</v>
      </c>
      <c r="B71" s="81">
        <v>108</v>
      </c>
      <c r="C71" s="81">
        <v>108</v>
      </c>
      <c r="D71" s="81">
        <v>108</v>
      </c>
      <c r="E71" s="81">
        <v>108</v>
      </c>
      <c r="F71" s="81">
        <v>108</v>
      </c>
      <c r="G71" s="81">
        <v>108</v>
      </c>
      <c r="H71" s="81">
        <v>108</v>
      </c>
      <c r="I71" s="81">
        <v>108</v>
      </c>
      <c r="J71" s="81">
        <v>108</v>
      </c>
      <c r="K71" s="81">
        <v>108</v>
      </c>
      <c r="L71" s="81">
        <v>108</v>
      </c>
      <c r="M71" s="81">
        <v>108</v>
      </c>
      <c r="N71" s="51"/>
      <c r="O71" s="61">
        <f t="shared" si="5"/>
        <v>1296</v>
      </c>
      <c r="P71" s="15"/>
      <c r="Q71" s="13">
        <f t="shared" si="6"/>
        <v>5.761390368567745E-4</v>
      </c>
      <c r="R71" s="66" t="s">
        <v>117</v>
      </c>
    </row>
    <row r="72" spans="1:18" s="46" customFormat="1" ht="13.5" customHeight="1" x14ac:dyDescent="0.25">
      <c r="A72" s="73" t="s">
        <v>32</v>
      </c>
      <c r="B72" s="81">
        <v>0</v>
      </c>
      <c r="C72" s="81">
        <v>0</v>
      </c>
      <c r="D72" s="81">
        <v>1020.0000000000001</v>
      </c>
      <c r="E72" s="81">
        <v>0</v>
      </c>
      <c r="F72" s="81">
        <v>0</v>
      </c>
      <c r="G72" s="81">
        <v>1020.0000000000001</v>
      </c>
      <c r="H72" s="81">
        <v>0</v>
      </c>
      <c r="I72" s="81">
        <v>0</v>
      </c>
      <c r="J72" s="81">
        <v>1020.0000000000001</v>
      </c>
      <c r="K72" s="81">
        <v>0</v>
      </c>
      <c r="L72" s="81">
        <v>0</v>
      </c>
      <c r="M72" s="81">
        <v>1020.0000000000001</v>
      </c>
      <c r="N72" s="51"/>
      <c r="O72" s="61">
        <f t="shared" si="5"/>
        <v>4080.0000000000005</v>
      </c>
      <c r="P72" s="15"/>
      <c r="Q72" s="13">
        <f t="shared" si="6"/>
        <v>1.8137710419565127E-3</v>
      </c>
      <c r="R72" s="66" t="s">
        <v>111</v>
      </c>
    </row>
    <row r="73" spans="1:18" s="46" customFormat="1" ht="13.5" customHeight="1" x14ac:dyDescent="0.25">
      <c r="A73" s="73" t="s">
        <v>33</v>
      </c>
      <c r="B73" s="81">
        <v>340</v>
      </c>
      <c r="C73" s="81">
        <v>340</v>
      </c>
      <c r="D73" s="81">
        <v>340</v>
      </c>
      <c r="E73" s="81">
        <v>340</v>
      </c>
      <c r="F73" s="81">
        <v>340</v>
      </c>
      <c r="G73" s="81">
        <v>340</v>
      </c>
      <c r="H73" s="81">
        <v>340</v>
      </c>
      <c r="I73" s="81">
        <v>340</v>
      </c>
      <c r="J73" s="81">
        <v>340</v>
      </c>
      <c r="K73" s="81">
        <v>340</v>
      </c>
      <c r="L73" s="81">
        <v>340</v>
      </c>
      <c r="M73" s="81">
        <v>340</v>
      </c>
      <c r="N73" s="51"/>
      <c r="O73" s="61">
        <f t="shared" si="5"/>
        <v>4080</v>
      </c>
      <c r="P73" s="15"/>
      <c r="Q73" s="13">
        <f>O73/$O$18</f>
        <v>1.8137710419565125E-3</v>
      </c>
      <c r="R73" s="66" t="s">
        <v>111</v>
      </c>
    </row>
    <row r="74" spans="1:18" s="46" customFormat="1" ht="13.5" customHeight="1" x14ac:dyDescent="0.25">
      <c r="A74" s="73" t="s">
        <v>48</v>
      </c>
      <c r="B74" s="81">
        <v>0</v>
      </c>
      <c r="C74" s="81">
        <v>0</v>
      </c>
      <c r="D74" s="81">
        <v>1360</v>
      </c>
      <c r="E74" s="81">
        <v>0</v>
      </c>
      <c r="F74" s="81">
        <v>0</v>
      </c>
      <c r="G74" s="81">
        <v>1360</v>
      </c>
      <c r="H74" s="81">
        <v>0</v>
      </c>
      <c r="I74" s="81">
        <v>0</v>
      </c>
      <c r="J74" s="81">
        <v>1360</v>
      </c>
      <c r="K74" s="81">
        <v>0</v>
      </c>
      <c r="L74" s="81">
        <v>0</v>
      </c>
      <c r="M74" s="81">
        <v>1360</v>
      </c>
      <c r="N74" s="51"/>
      <c r="O74" s="61">
        <f t="shared" ref="O74:O91" si="7">SUM(B74:M74)</f>
        <v>5440</v>
      </c>
      <c r="P74" s="15"/>
      <c r="Q74" s="13">
        <f t="shared" ref="Q74:Q91" si="8">O74/$O$18</f>
        <v>2.4183613892753498E-3</v>
      </c>
      <c r="R74" s="66" t="s">
        <v>111</v>
      </c>
    </row>
    <row r="75" spans="1:18" s="46" customFormat="1" ht="13.5" customHeight="1" x14ac:dyDescent="0.25">
      <c r="A75" s="73" t="s">
        <v>55</v>
      </c>
      <c r="B75" s="81">
        <v>0</v>
      </c>
      <c r="C75" s="81">
        <v>0</v>
      </c>
      <c r="D75" s="81">
        <v>136</v>
      </c>
      <c r="E75" s="81">
        <v>0</v>
      </c>
      <c r="F75" s="81">
        <v>0</v>
      </c>
      <c r="G75" s="81">
        <v>136</v>
      </c>
      <c r="H75" s="81">
        <v>0</v>
      </c>
      <c r="I75" s="81">
        <v>0</v>
      </c>
      <c r="J75" s="81">
        <v>136</v>
      </c>
      <c r="K75" s="81">
        <v>0</v>
      </c>
      <c r="L75" s="81">
        <v>0</v>
      </c>
      <c r="M75" s="81">
        <v>136</v>
      </c>
      <c r="N75" s="51"/>
      <c r="O75" s="61">
        <f t="shared" si="7"/>
        <v>544</v>
      </c>
      <c r="P75" s="15"/>
      <c r="Q75" s="13">
        <f t="shared" si="8"/>
        <v>2.41836138927535E-4</v>
      </c>
      <c r="R75" s="66" t="s">
        <v>111</v>
      </c>
    </row>
    <row r="76" spans="1:18" s="46" customFormat="1" ht="13.5" customHeight="1" x14ac:dyDescent="0.25">
      <c r="A76" s="73" t="s">
        <v>4</v>
      </c>
      <c r="B76" s="81">
        <v>0</v>
      </c>
      <c r="C76" s="81">
        <v>0</v>
      </c>
      <c r="D76" s="81">
        <v>204.00000000000003</v>
      </c>
      <c r="E76" s="81">
        <v>0</v>
      </c>
      <c r="F76" s="81">
        <v>0</v>
      </c>
      <c r="G76" s="81">
        <v>204.00000000000003</v>
      </c>
      <c r="H76" s="81">
        <v>0</v>
      </c>
      <c r="I76" s="81">
        <v>0</v>
      </c>
      <c r="J76" s="81">
        <v>204.00000000000003</v>
      </c>
      <c r="K76" s="81">
        <v>0</v>
      </c>
      <c r="L76" s="81">
        <v>0</v>
      </c>
      <c r="M76" s="81">
        <v>204.00000000000003</v>
      </c>
      <c r="N76" s="51"/>
      <c r="O76" s="61">
        <f t="shared" si="7"/>
        <v>816.00000000000011</v>
      </c>
      <c r="P76" s="15"/>
      <c r="Q76" s="13">
        <f t="shared" si="8"/>
        <v>3.6275420839130255E-4</v>
      </c>
      <c r="R76" s="66" t="s">
        <v>111</v>
      </c>
    </row>
    <row r="77" spans="1:18" s="46" customFormat="1" ht="13.5" customHeight="1" x14ac:dyDescent="0.25">
      <c r="A77" s="73" t="s">
        <v>49</v>
      </c>
      <c r="B77" s="81">
        <v>0</v>
      </c>
      <c r="C77" s="81">
        <v>0</v>
      </c>
      <c r="D77" s="81">
        <v>340</v>
      </c>
      <c r="E77" s="81">
        <v>0</v>
      </c>
      <c r="F77" s="81">
        <v>0</v>
      </c>
      <c r="G77" s="81">
        <v>340</v>
      </c>
      <c r="H77" s="81">
        <v>0</v>
      </c>
      <c r="I77" s="81">
        <v>0</v>
      </c>
      <c r="J77" s="81">
        <v>340</v>
      </c>
      <c r="K77" s="81">
        <v>0</v>
      </c>
      <c r="L77" s="81">
        <v>0</v>
      </c>
      <c r="M77" s="81">
        <v>340</v>
      </c>
      <c r="N77" s="51"/>
      <c r="O77" s="61">
        <f t="shared" si="7"/>
        <v>1360</v>
      </c>
      <c r="P77" s="15"/>
      <c r="Q77" s="13">
        <f t="shared" si="8"/>
        <v>6.0459034731883744E-4</v>
      </c>
      <c r="R77" s="66" t="s">
        <v>111</v>
      </c>
    </row>
    <row r="78" spans="1:18" s="46" customFormat="1" ht="13.5" customHeight="1" x14ac:dyDescent="0.25">
      <c r="A78" s="73" t="s">
        <v>50</v>
      </c>
      <c r="B78" s="81">
        <v>0</v>
      </c>
      <c r="C78" s="81">
        <v>0</v>
      </c>
      <c r="D78" s="81">
        <v>1700.0000000000002</v>
      </c>
      <c r="E78" s="81">
        <v>0</v>
      </c>
      <c r="F78" s="81">
        <v>0</v>
      </c>
      <c r="G78" s="81">
        <v>1700.0000000000002</v>
      </c>
      <c r="H78" s="81">
        <v>0</v>
      </c>
      <c r="I78" s="81">
        <v>0</v>
      </c>
      <c r="J78" s="81">
        <v>1700.0000000000002</v>
      </c>
      <c r="K78" s="81">
        <v>0</v>
      </c>
      <c r="L78" s="81">
        <v>0</v>
      </c>
      <c r="M78" s="81">
        <v>1700.0000000000002</v>
      </c>
      <c r="N78" s="51"/>
      <c r="O78" s="61">
        <f t="shared" si="7"/>
        <v>6800.0000000000009</v>
      </c>
      <c r="P78" s="15"/>
      <c r="Q78" s="13">
        <f t="shared" si="8"/>
        <v>3.0229517365941878E-3</v>
      </c>
      <c r="R78" s="66" t="s">
        <v>111</v>
      </c>
    </row>
    <row r="79" spans="1:18" s="46" customFormat="1" ht="13.5" customHeight="1" x14ac:dyDescent="0.25">
      <c r="A79" s="73" t="s">
        <v>45</v>
      </c>
      <c r="B79" s="81">
        <v>510.00000000000006</v>
      </c>
      <c r="C79" s="81">
        <v>510.00000000000006</v>
      </c>
      <c r="D79" s="81">
        <v>510.00000000000006</v>
      </c>
      <c r="E79" s="81">
        <v>510.00000000000006</v>
      </c>
      <c r="F79" s="81">
        <v>510.00000000000006</v>
      </c>
      <c r="G79" s="81">
        <v>510.00000000000006</v>
      </c>
      <c r="H79" s="81">
        <v>510.00000000000006</v>
      </c>
      <c r="I79" s="81">
        <v>510.00000000000006</v>
      </c>
      <c r="J79" s="81">
        <v>510.00000000000006</v>
      </c>
      <c r="K79" s="81">
        <v>510.00000000000006</v>
      </c>
      <c r="L79" s="81">
        <v>510.00000000000006</v>
      </c>
      <c r="M79" s="81">
        <v>510.00000000000006</v>
      </c>
      <c r="N79" s="51"/>
      <c r="O79" s="61">
        <f t="shared" si="7"/>
        <v>6120.0000000000009</v>
      </c>
      <c r="P79" s="15"/>
      <c r="Q79" s="13">
        <f t="shared" si="8"/>
        <v>2.7206565629347692E-3</v>
      </c>
      <c r="R79" s="66" t="s">
        <v>111</v>
      </c>
    </row>
    <row r="80" spans="1:18" s="46" customFormat="1" ht="13.5" customHeight="1" x14ac:dyDescent="0.25">
      <c r="A80" s="93" t="s">
        <v>42</v>
      </c>
      <c r="B80" s="94">
        <v>0</v>
      </c>
      <c r="C80" s="94">
        <v>0</v>
      </c>
      <c r="D80" s="94">
        <v>0</v>
      </c>
      <c r="E80" s="94">
        <v>0</v>
      </c>
      <c r="F80" s="94">
        <v>0</v>
      </c>
      <c r="G80" s="94">
        <v>0</v>
      </c>
      <c r="H80" s="94">
        <v>0</v>
      </c>
      <c r="I80" s="94">
        <v>0</v>
      </c>
      <c r="J80" s="94">
        <v>0</v>
      </c>
      <c r="K80" s="94">
        <v>0</v>
      </c>
      <c r="L80" s="94">
        <v>0</v>
      </c>
      <c r="M80" s="94">
        <v>0</v>
      </c>
      <c r="N80" s="51"/>
      <c r="O80" s="61">
        <f t="shared" si="7"/>
        <v>0</v>
      </c>
      <c r="P80" s="15"/>
      <c r="Q80" s="13">
        <f t="shared" si="8"/>
        <v>0</v>
      </c>
      <c r="R80" s="66" t="s">
        <v>124</v>
      </c>
    </row>
    <row r="81" spans="1:18" s="46" customFormat="1" ht="13.5" customHeight="1" x14ac:dyDescent="0.25">
      <c r="A81" s="73" t="s">
        <v>8</v>
      </c>
      <c r="B81" s="81">
        <v>0</v>
      </c>
      <c r="C81" s="81">
        <v>0</v>
      </c>
      <c r="D81" s="81">
        <v>0</v>
      </c>
      <c r="E81" s="81">
        <v>0</v>
      </c>
      <c r="F81" s="81">
        <v>0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115855</v>
      </c>
      <c r="N81" s="51"/>
      <c r="O81" s="61">
        <f t="shared" si="7"/>
        <v>115855</v>
      </c>
      <c r="P81" s="15"/>
      <c r="Q81" s="13">
        <f t="shared" si="8"/>
        <v>5.1503540212223468E-2</v>
      </c>
      <c r="R81" s="66" t="s">
        <v>127</v>
      </c>
    </row>
    <row r="82" spans="1:18" s="46" customFormat="1" ht="13.5" customHeight="1" x14ac:dyDescent="0.25">
      <c r="A82" s="73" t="s">
        <v>9</v>
      </c>
      <c r="B82" s="81">
        <v>0</v>
      </c>
      <c r="C82" s="81">
        <v>0</v>
      </c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81">
        <v>0</v>
      </c>
      <c r="J82" s="81">
        <v>0</v>
      </c>
      <c r="K82" s="81">
        <v>0</v>
      </c>
      <c r="L82" s="81">
        <v>0</v>
      </c>
      <c r="M82" s="81"/>
      <c r="N82" s="51"/>
      <c r="O82" s="61">
        <f t="shared" si="7"/>
        <v>0</v>
      </c>
      <c r="P82" s="15"/>
      <c r="Q82" s="13">
        <f t="shared" si="8"/>
        <v>0</v>
      </c>
      <c r="R82" s="66"/>
    </row>
    <row r="83" spans="1:18" s="46" customFormat="1" ht="13.5" customHeight="1" x14ac:dyDescent="0.25">
      <c r="A83" s="73" t="s">
        <v>10</v>
      </c>
      <c r="B83" s="81">
        <v>0</v>
      </c>
      <c r="C83" s="81">
        <v>0</v>
      </c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81">
        <v>0</v>
      </c>
      <c r="J83" s="81">
        <v>0</v>
      </c>
      <c r="K83" s="81">
        <v>0</v>
      </c>
      <c r="L83" s="81">
        <v>0</v>
      </c>
      <c r="M83" s="81"/>
      <c r="N83" s="51"/>
      <c r="O83" s="61">
        <f t="shared" si="7"/>
        <v>0</v>
      </c>
      <c r="P83" s="15"/>
      <c r="Q83" s="13">
        <f t="shared" si="8"/>
        <v>0</v>
      </c>
      <c r="R83" s="66"/>
    </row>
    <row r="84" spans="1:18" s="46" customFormat="1" ht="13.5" customHeight="1" x14ac:dyDescent="0.25">
      <c r="A84" s="73" t="s">
        <v>11</v>
      </c>
      <c r="B84" s="81">
        <v>0</v>
      </c>
      <c r="C84" s="81">
        <v>0</v>
      </c>
      <c r="D84" s="81">
        <v>0</v>
      </c>
      <c r="E84" s="81">
        <v>0</v>
      </c>
      <c r="F84" s="81">
        <v>0</v>
      </c>
      <c r="G84" s="81">
        <v>340</v>
      </c>
      <c r="H84" s="81">
        <v>0</v>
      </c>
      <c r="I84" s="81">
        <v>0</v>
      </c>
      <c r="J84" s="81">
        <v>1360</v>
      </c>
      <c r="K84" s="81">
        <v>0</v>
      </c>
      <c r="L84" s="81">
        <v>0</v>
      </c>
      <c r="M84" s="81">
        <v>1360</v>
      </c>
      <c r="N84" s="51"/>
      <c r="O84" s="61">
        <f t="shared" si="7"/>
        <v>3060</v>
      </c>
      <c r="P84" s="15"/>
      <c r="Q84" s="13">
        <f t="shared" si="8"/>
        <v>1.3603282814673844E-3</v>
      </c>
      <c r="R84" s="66" t="s">
        <v>111</v>
      </c>
    </row>
    <row r="85" spans="1:18" s="46" customFormat="1" ht="13.5" customHeight="1" x14ac:dyDescent="0.25">
      <c r="A85" s="73" t="s">
        <v>12</v>
      </c>
      <c r="B85" s="81">
        <v>0</v>
      </c>
      <c r="C85" s="81">
        <v>0</v>
      </c>
      <c r="D85" s="81">
        <v>0</v>
      </c>
      <c r="E85" s="81">
        <v>0</v>
      </c>
      <c r="F85" s="81">
        <v>0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4080.0000000000005</v>
      </c>
      <c r="N85" s="51"/>
      <c r="O85" s="61">
        <f t="shared" si="7"/>
        <v>4080.0000000000005</v>
      </c>
      <c r="P85" s="15"/>
      <c r="Q85" s="13">
        <f t="shared" si="8"/>
        <v>1.8137710419565127E-3</v>
      </c>
      <c r="R85" s="66" t="s">
        <v>111</v>
      </c>
    </row>
    <row r="86" spans="1:18" s="46" customFormat="1" ht="13.5" customHeight="1" x14ac:dyDescent="0.25">
      <c r="A86" s="73" t="s">
        <v>13</v>
      </c>
      <c r="B86" s="81">
        <v>0</v>
      </c>
      <c r="C86" s="81">
        <v>0</v>
      </c>
      <c r="D86" s="81">
        <v>340</v>
      </c>
      <c r="E86" s="81">
        <v>0</v>
      </c>
      <c r="F86" s="81">
        <v>0</v>
      </c>
      <c r="G86" s="81">
        <v>340</v>
      </c>
      <c r="H86" s="81">
        <v>0</v>
      </c>
      <c r="I86" s="81">
        <v>0</v>
      </c>
      <c r="J86" s="81">
        <v>340</v>
      </c>
      <c r="K86" s="81">
        <v>0</v>
      </c>
      <c r="L86" s="81">
        <v>0</v>
      </c>
      <c r="M86" s="81">
        <v>340</v>
      </c>
      <c r="N86" s="51"/>
      <c r="O86" s="61">
        <f t="shared" si="7"/>
        <v>1360</v>
      </c>
      <c r="P86" s="15"/>
      <c r="Q86" s="13">
        <f t="shared" si="8"/>
        <v>6.0459034731883744E-4</v>
      </c>
      <c r="R86" s="66" t="s">
        <v>111</v>
      </c>
    </row>
    <row r="87" spans="1:18" s="46" customFormat="1" ht="13.5" customHeight="1" x14ac:dyDescent="0.25">
      <c r="A87" s="93" t="s">
        <v>17</v>
      </c>
      <c r="B87" s="91">
        <v>9688.0440917249998</v>
      </c>
      <c r="C87" s="91">
        <v>9688.0440917249998</v>
      </c>
      <c r="D87" s="91">
        <v>9688.0440917249998</v>
      </c>
      <c r="E87" s="91">
        <v>9688.0440917249998</v>
      </c>
      <c r="F87" s="91">
        <v>9688.0440917249998</v>
      </c>
      <c r="G87" s="91">
        <v>9688.0440917249998</v>
      </c>
      <c r="H87" s="91">
        <v>9688.0440917249998</v>
      </c>
      <c r="I87" s="91">
        <v>9688.0440917249998</v>
      </c>
      <c r="J87" s="91">
        <v>9688.0440917249998</v>
      </c>
      <c r="K87" s="91">
        <v>9688.0440917249998</v>
      </c>
      <c r="L87" s="91">
        <v>9688.0440917249998</v>
      </c>
      <c r="M87" s="91">
        <v>21447.636091725002</v>
      </c>
      <c r="N87" s="51"/>
      <c r="O87" s="91">
        <f>SUM(B87:M87)</f>
        <v>128016.12110069998</v>
      </c>
      <c r="P87" s="15"/>
      <c r="Q87" s="13">
        <f t="shared" si="8"/>
        <v>5.6909787587266593E-2</v>
      </c>
      <c r="R87" s="66" t="s">
        <v>128</v>
      </c>
    </row>
    <row r="88" spans="1:18" s="78" customFormat="1" ht="13.5" customHeight="1" x14ac:dyDescent="0.25">
      <c r="A88" s="73" t="s">
        <v>34</v>
      </c>
      <c r="B88" s="81">
        <v>0</v>
      </c>
      <c r="C88" s="81">
        <v>0</v>
      </c>
      <c r="D88" s="81">
        <v>0</v>
      </c>
      <c r="E88" s="81">
        <v>0</v>
      </c>
      <c r="F88" s="81">
        <v>0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10200</v>
      </c>
      <c r="N88" s="54"/>
      <c r="O88" s="61">
        <f t="shared" si="7"/>
        <v>10200</v>
      </c>
      <c r="P88" s="15"/>
      <c r="Q88" s="13">
        <f t="shared" si="8"/>
        <v>4.5344276048912809E-3</v>
      </c>
      <c r="R88" s="66" t="s">
        <v>111</v>
      </c>
    </row>
    <row r="89" spans="1:18" s="78" customFormat="1" ht="13.5" customHeight="1" x14ac:dyDescent="0.25">
      <c r="A89" s="73" t="s">
        <v>14</v>
      </c>
      <c r="B89" s="81">
        <v>0</v>
      </c>
      <c r="C89" s="81">
        <v>0</v>
      </c>
      <c r="D89" s="81">
        <v>850.00000000000011</v>
      </c>
      <c r="E89" s="81">
        <v>0</v>
      </c>
      <c r="F89" s="81">
        <v>0</v>
      </c>
      <c r="G89" s="81">
        <v>850.00000000000011</v>
      </c>
      <c r="H89" s="81">
        <v>0</v>
      </c>
      <c r="I89" s="81">
        <v>0</v>
      </c>
      <c r="J89" s="81">
        <v>850.00000000000011</v>
      </c>
      <c r="K89" s="81">
        <v>0</v>
      </c>
      <c r="L89" s="81">
        <v>0</v>
      </c>
      <c r="M89" s="81">
        <v>850.00000000000011</v>
      </c>
      <c r="N89" s="54"/>
      <c r="O89" s="61">
        <f t="shared" si="7"/>
        <v>3400.0000000000005</v>
      </c>
      <c r="P89" s="15"/>
      <c r="Q89" s="13">
        <f t="shared" si="8"/>
        <v>1.5114758682970939E-3</v>
      </c>
      <c r="R89" s="66" t="s">
        <v>111</v>
      </c>
    </row>
    <row r="90" spans="1:18" s="78" customFormat="1" ht="13.5" customHeight="1" x14ac:dyDescent="0.25">
      <c r="A90" s="73" t="s">
        <v>63</v>
      </c>
      <c r="B90" s="81">
        <v>0</v>
      </c>
      <c r="C90" s="81">
        <v>0</v>
      </c>
      <c r="D90" s="81">
        <v>0</v>
      </c>
      <c r="E90" s="81">
        <v>0</v>
      </c>
      <c r="F90" s="81">
        <v>0</v>
      </c>
      <c r="G90" s="81">
        <v>1360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1360</v>
      </c>
      <c r="N90" s="54"/>
      <c r="O90" s="61">
        <f t="shared" si="7"/>
        <v>2720</v>
      </c>
      <c r="P90" s="15"/>
      <c r="Q90" s="13">
        <f t="shared" si="8"/>
        <v>1.2091806946376749E-3</v>
      </c>
      <c r="R90" s="66" t="s">
        <v>111</v>
      </c>
    </row>
    <row r="91" spans="1:18" s="78" customFormat="1" ht="13.5" customHeight="1" x14ac:dyDescent="0.25">
      <c r="A91" s="73" t="s">
        <v>36</v>
      </c>
      <c r="B91" s="81">
        <v>0</v>
      </c>
      <c r="C91" s="81">
        <v>0</v>
      </c>
      <c r="D91" s="81">
        <v>0</v>
      </c>
      <c r="E91" s="81">
        <v>0</v>
      </c>
      <c r="F91" s="81">
        <v>0</v>
      </c>
      <c r="G91" s="81">
        <v>1360</v>
      </c>
      <c r="H91" s="81">
        <v>0</v>
      </c>
      <c r="I91" s="81">
        <v>0</v>
      </c>
      <c r="J91" s="81">
        <v>0</v>
      </c>
      <c r="K91" s="81">
        <v>0</v>
      </c>
      <c r="L91" s="81">
        <v>0</v>
      </c>
      <c r="M91" s="81">
        <v>1360</v>
      </c>
      <c r="N91" s="54"/>
      <c r="O91" s="61">
        <f t="shared" si="7"/>
        <v>2720</v>
      </c>
      <c r="P91" s="15"/>
      <c r="Q91" s="13">
        <f t="shared" si="8"/>
        <v>1.2091806946376749E-3</v>
      </c>
      <c r="R91" s="66" t="s">
        <v>111</v>
      </c>
    </row>
    <row r="92" spans="1:18" s="72" customFormat="1" ht="13.5" customHeight="1" x14ac:dyDescent="0.3">
      <c r="A92" s="21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16"/>
      <c r="O92" s="61"/>
      <c r="P92" s="15"/>
      <c r="Q92" s="20"/>
      <c r="R92" s="77"/>
    </row>
    <row r="93" spans="1:18" s="72" customFormat="1" ht="13.5" customHeight="1" x14ac:dyDescent="0.3">
      <c r="A93" s="19" t="s">
        <v>67</v>
      </c>
      <c r="B93" s="48">
        <v>130925.08066335862</v>
      </c>
      <c r="C93" s="48">
        <v>118836.05864515173</v>
      </c>
      <c r="D93" s="48">
        <v>121041.50382694481</v>
      </c>
      <c r="E93" s="48">
        <v>147421.08066335865</v>
      </c>
      <c r="F93" s="48">
        <v>121785.03662694481</v>
      </c>
      <c r="G93" s="48">
        <v>156429.56664515173</v>
      </c>
      <c r="H93" s="48">
        <v>146604.36687025518</v>
      </c>
      <c r="I93" s="48">
        <v>135825.89391908277</v>
      </c>
      <c r="J93" s="48">
        <v>156039.85210280688</v>
      </c>
      <c r="K93" s="48">
        <v>142744.87588653105</v>
      </c>
      <c r="L93" s="48">
        <v>142744.87588653105</v>
      </c>
      <c r="M93" s="48">
        <v>370569.21930280695</v>
      </c>
      <c r="N93" s="16"/>
      <c r="O93" s="59">
        <f>SUM(O20:O91)</f>
        <v>1890967.4110389242</v>
      </c>
      <c r="P93" s="18"/>
      <c r="Q93" s="9">
        <f>O93/$O$18</f>
        <v>0.84063282632987213</v>
      </c>
      <c r="R93" s="77"/>
    </row>
    <row r="94" spans="1:18" s="72" customFormat="1" ht="13.5" customHeight="1" x14ac:dyDescent="0.3"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16"/>
      <c r="O94" s="62"/>
      <c r="P94" s="15"/>
      <c r="Q94" s="79"/>
      <c r="R94" s="77"/>
    </row>
    <row r="95" spans="1:18" s="72" customFormat="1" ht="13.5" customHeight="1" x14ac:dyDescent="0.3">
      <c r="A95" s="12" t="s">
        <v>66</v>
      </c>
      <c r="B95" s="49">
        <v>30542.320865391375</v>
      </c>
      <c r="C95" s="49">
        <v>42631.342883598263</v>
      </c>
      <c r="D95" s="49">
        <v>40425.897701805181</v>
      </c>
      <c r="E95" s="49">
        <v>14046.320865391346</v>
      </c>
      <c r="F95" s="49">
        <v>39682.36490180518</v>
      </c>
      <c r="G95" s="49">
        <v>5037.8348835982615</v>
      </c>
      <c r="H95" s="49">
        <v>14863.034658494813</v>
      </c>
      <c r="I95" s="49">
        <v>25641.507609667227</v>
      </c>
      <c r="J95" s="49">
        <v>5427.5494259431143</v>
      </c>
      <c r="K95" s="49">
        <v>18722.525642218941</v>
      </c>
      <c r="L95" s="49">
        <v>18722.525642218941</v>
      </c>
      <c r="M95" s="49">
        <v>102746.38222594309</v>
      </c>
      <c r="N95" s="11"/>
      <c r="O95" s="63">
        <f>O18-O93</f>
        <v>358489.60730607552</v>
      </c>
      <c r="P95" s="10"/>
      <c r="Q95" s="9">
        <f>O95/O18</f>
        <v>0.15936717367012784</v>
      </c>
      <c r="R95" s="77"/>
    </row>
    <row r="96" spans="1:18" s="72" customFormat="1" ht="13.5" customHeight="1" x14ac:dyDescent="0.3">
      <c r="A96" s="17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16"/>
      <c r="O96" s="62"/>
      <c r="P96" s="15"/>
      <c r="Q96" s="84"/>
      <c r="R96" s="77"/>
    </row>
    <row r="97" spans="1:18" s="78" customFormat="1" ht="13.5" customHeight="1" x14ac:dyDescent="0.3">
      <c r="A97" s="95" t="s">
        <v>99</v>
      </c>
      <c r="B97" s="46"/>
      <c r="C97" s="46"/>
      <c r="D97" s="46">
        <v>5974.3037843190277</v>
      </c>
      <c r="E97" s="96"/>
      <c r="F97" s="46"/>
      <c r="G97" s="46">
        <v>6044.4761004669645</v>
      </c>
      <c r="H97" s="46"/>
      <c r="I97" s="46"/>
      <c r="J97" s="46">
        <v>6115.47263883917</v>
      </c>
      <c r="K97" s="46"/>
      <c r="L97" s="46"/>
      <c r="M97" s="46">
        <v>6187.3030804938207</v>
      </c>
      <c r="N97" s="16"/>
      <c r="O97" s="97">
        <f>SUM(B97:M97)</f>
        <v>24321.555604118981</v>
      </c>
      <c r="P97" s="15"/>
      <c r="Q97" s="13">
        <f>O97/$O$18</f>
        <v>1.0812189522079936E-2</v>
      </c>
      <c r="R97" s="65" t="s">
        <v>107</v>
      </c>
    </row>
    <row r="98" spans="1:18" s="78" customFormat="1" ht="13.5" customHeight="1" x14ac:dyDescent="0.3">
      <c r="A98" s="86" t="s">
        <v>65</v>
      </c>
      <c r="B98" s="96">
        <v>2000</v>
      </c>
      <c r="C98" s="96">
        <v>2000</v>
      </c>
      <c r="D98" s="96">
        <v>2000</v>
      </c>
      <c r="E98" s="96">
        <v>2000</v>
      </c>
      <c r="F98" s="96">
        <v>2000</v>
      </c>
      <c r="G98" s="96">
        <v>2000</v>
      </c>
      <c r="H98" s="96">
        <v>2000</v>
      </c>
      <c r="I98" s="96">
        <v>2000</v>
      </c>
      <c r="J98" s="96">
        <v>2000</v>
      </c>
      <c r="K98" s="96">
        <v>2000</v>
      </c>
      <c r="L98" s="96">
        <v>2000</v>
      </c>
      <c r="M98" s="96">
        <v>2000</v>
      </c>
      <c r="N98" s="16"/>
      <c r="O98" s="97">
        <f>SUM(B98:M98)</f>
        <v>24000</v>
      </c>
      <c r="P98" s="14"/>
      <c r="Q98" s="13">
        <f>O98/$O$18</f>
        <v>1.0669241423273603E-2</v>
      </c>
      <c r="R98" s="65" t="s">
        <v>108</v>
      </c>
    </row>
    <row r="99" spans="1:18" ht="13.5" customHeight="1" x14ac:dyDescent="0.3">
      <c r="A99" s="12" t="s">
        <v>64</v>
      </c>
      <c r="B99" s="49">
        <v>28542.320865391375</v>
      </c>
      <c r="C99" s="49">
        <v>40631.342883598263</v>
      </c>
      <c r="D99" s="49">
        <v>32451.593917486152</v>
      </c>
      <c r="E99" s="49">
        <v>12046.320865391346</v>
      </c>
      <c r="F99" s="49">
        <v>37682.36490180518</v>
      </c>
      <c r="G99" s="49">
        <v>-3006.6412168687029</v>
      </c>
      <c r="H99" s="49">
        <v>12863.034658494813</v>
      </c>
      <c r="I99" s="49">
        <v>23641.507609667227</v>
      </c>
      <c r="J99" s="49">
        <v>-2687.9232128960557</v>
      </c>
      <c r="K99" s="49">
        <v>16722.525642218941</v>
      </c>
      <c r="L99" s="49">
        <v>16722.525642218941</v>
      </c>
      <c r="M99" s="49">
        <v>94559.079145449272</v>
      </c>
      <c r="N99" s="11"/>
      <c r="O99" s="63">
        <f>O95-O98-O97</f>
        <v>310168.05170195655</v>
      </c>
      <c r="P99" s="10"/>
      <c r="Q99" s="9">
        <f>O99/O18</f>
        <v>0.1378857427247743</v>
      </c>
      <c r="R99" s="70"/>
    </row>
    <row r="100" spans="1:18" ht="13.5" customHeight="1" x14ac:dyDescent="0.3">
      <c r="A100" s="72"/>
      <c r="B100" s="46"/>
      <c r="C100" s="46"/>
      <c r="D100" s="46"/>
      <c r="E100" s="46"/>
      <c r="F100" s="22"/>
      <c r="G100" s="22"/>
      <c r="H100" s="22"/>
      <c r="I100" s="22"/>
      <c r="J100" s="22"/>
      <c r="K100" s="22"/>
      <c r="L100" s="22"/>
      <c r="M100" s="22"/>
      <c r="N100" s="8"/>
      <c r="O100" s="64"/>
      <c r="P100" s="7"/>
      <c r="Q100" s="5"/>
      <c r="R100" s="70"/>
    </row>
    <row r="101" spans="1:18" ht="13.5" customHeight="1" x14ac:dyDescent="0.3"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</row>
    <row r="102" spans="1:18" ht="13.5" customHeight="1" x14ac:dyDescent="0.3"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</row>
    <row r="103" spans="1:18" ht="13.5" customHeight="1" x14ac:dyDescent="0.3"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</row>
    <row r="104" spans="1:18" ht="13.5" customHeight="1" x14ac:dyDescent="0.3"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</row>
    <row r="105" spans="1:18" ht="13.5" customHeight="1" x14ac:dyDescent="0.3"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</row>
  </sheetData>
  <pageMargins left="0.7" right="0.7" top="0.75" bottom="0.75" header="0.3" footer="0.3"/>
  <pageSetup paperSize="5"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FY24-25 Budget</vt:lpstr>
      <vt:lpstr>'FY24-25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Palisa Sykes</dc:creator>
  <cp:lastModifiedBy>Connie Li</cp:lastModifiedBy>
  <cp:lastPrinted>2024-04-30T20:07:21Z</cp:lastPrinted>
  <dcterms:created xsi:type="dcterms:W3CDTF">2024-02-27T17:27:25Z</dcterms:created>
  <dcterms:modified xsi:type="dcterms:W3CDTF">2024-04-30T20:19:23Z</dcterms:modified>
</cp:coreProperties>
</file>